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870" windowWidth="15240" windowHeight="6705"/>
  </bookViews>
  <sheets>
    <sheet name="Arbeit" sheetId="1" r:id="rId1"/>
  </sheets>
  <definedNames>
    <definedName name="_xlnm.Print_Area" localSheetId="0">Arbeit!$A$1:$AV$43</definedName>
    <definedName name="_xlnm.Print_Titles" localSheetId="0">Arbeit!$A:$C</definedName>
  </definedNames>
  <calcPr calcId="145621"/>
</workbook>
</file>

<file path=xl/calcChain.xml><?xml version="1.0" encoding="utf-8"?>
<calcChain xmlns="http://schemas.openxmlformats.org/spreadsheetml/2006/main">
  <c r="AS42" i="1" l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I8" i="1" l="1"/>
  <c r="AO8" i="1" s="1"/>
  <c r="C3" i="1" l="1"/>
  <c r="R8" i="1"/>
  <c r="AK8" i="1"/>
  <c r="AQ8" i="1"/>
  <c r="G9" i="1"/>
  <c r="H9" i="1"/>
  <c r="I9" i="1"/>
  <c r="J9" i="1"/>
  <c r="K9" i="1"/>
  <c r="L9" i="1"/>
  <c r="M9" i="1"/>
  <c r="N9" i="1"/>
  <c r="O9" i="1"/>
  <c r="Z9" i="1"/>
  <c r="AA9" i="1"/>
  <c r="AB9" i="1"/>
  <c r="AC9" i="1"/>
  <c r="AD9" i="1"/>
  <c r="AE9" i="1"/>
  <c r="AF9" i="1"/>
  <c r="AG9" i="1"/>
  <c r="AH9" i="1"/>
  <c r="P11" i="1"/>
  <c r="Q11" i="1" s="1"/>
  <c r="AI11" i="1"/>
  <c r="AJ11" i="1" s="1"/>
  <c r="AO11" i="1"/>
  <c r="AX11" i="1"/>
  <c r="R11" i="1" s="1"/>
  <c r="AY11" i="1"/>
  <c r="AK11" i="1"/>
  <c r="P12" i="1"/>
  <c r="R12" i="1"/>
  <c r="S12" i="1" s="1"/>
  <c r="AI12" i="1"/>
  <c r="AO12" i="1"/>
  <c r="AP12" i="1" s="1"/>
  <c r="AX12" i="1"/>
  <c r="AY12" i="1"/>
  <c r="AK12" i="1"/>
  <c r="AL12" i="1" s="1"/>
  <c r="P13" i="1"/>
  <c r="AI13" i="1"/>
  <c r="AJ13" i="1" s="1"/>
  <c r="AO13" i="1"/>
  <c r="AP13" i="1" s="1"/>
  <c r="AX13" i="1"/>
  <c r="R13" i="1" s="1"/>
  <c r="S13" i="1" s="1"/>
  <c r="AY13" i="1"/>
  <c r="AK13" i="1"/>
  <c r="AQ13" i="1" s="1"/>
  <c r="AR13" i="1" s="1"/>
  <c r="P14" i="1"/>
  <c r="Q14" i="1" s="1"/>
  <c r="AI14" i="1"/>
  <c r="AO14" i="1"/>
  <c r="AP14" i="1" s="1"/>
  <c r="AX14" i="1"/>
  <c r="R14" i="1"/>
  <c r="S14" i="1" s="1"/>
  <c r="AY14" i="1"/>
  <c r="AK14" i="1" s="1"/>
  <c r="P15" i="1"/>
  <c r="AI15" i="1"/>
  <c r="AO15" i="1"/>
  <c r="AX15" i="1"/>
  <c r="R15" i="1"/>
  <c r="AY15" i="1"/>
  <c r="AK15" i="1"/>
  <c r="AL15" i="1" s="1"/>
  <c r="P16" i="1"/>
  <c r="Q16" i="1"/>
  <c r="R16" i="1"/>
  <c r="S16" i="1" s="1"/>
  <c r="AI16" i="1"/>
  <c r="AO16" i="1"/>
  <c r="AP16" i="1" s="1"/>
  <c r="AX16" i="1"/>
  <c r="AY16" i="1"/>
  <c r="AK16" i="1" s="1"/>
  <c r="P17" i="1"/>
  <c r="AI17" i="1"/>
  <c r="AO17" i="1"/>
  <c r="AP17" i="1" s="1"/>
  <c r="AX17" i="1"/>
  <c r="R17" i="1" s="1"/>
  <c r="S17" i="1" s="1"/>
  <c r="AY17" i="1"/>
  <c r="AK17" i="1" s="1"/>
  <c r="P18" i="1"/>
  <c r="AI18" i="1"/>
  <c r="AJ18" i="1" s="1"/>
  <c r="AO18" i="1"/>
  <c r="AP18" i="1" s="1"/>
  <c r="AX18" i="1"/>
  <c r="R18" i="1" s="1"/>
  <c r="S18" i="1" s="1"/>
  <c r="AY18" i="1"/>
  <c r="AK18" i="1" s="1"/>
  <c r="AQ18" i="1" s="1"/>
  <c r="AR18" i="1" s="1"/>
  <c r="P19" i="1"/>
  <c r="Q19" i="1" s="1"/>
  <c r="AI19" i="1"/>
  <c r="AJ19" i="1" s="1"/>
  <c r="AO19" i="1"/>
  <c r="AP19" i="1" s="1"/>
  <c r="AX19" i="1"/>
  <c r="R19" i="1" s="1"/>
  <c r="S19" i="1" s="1"/>
  <c r="AY19" i="1"/>
  <c r="AK19" i="1" s="1"/>
  <c r="P20" i="1"/>
  <c r="R20" i="1"/>
  <c r="S20" i="1" s="1"/>
  <c r="AI20" i="1"/>
  <c r="AJ20" i="1" s="1"/>
  <c r="AO20" i="1"/>
  <c r="AP20" i="1" s="1"/>
  <c r="AX20" i="1"/>
  <c r="AY20" i="1"/>
  <c r="AK20" i="1" s="1"/>
  <c r="AQ20" i="1" s="1"/>
  <c r="AR20" i="1" s="1"/>
  <c r="P21" i="1"/>
  <c r="AI21" i="1"/>
  <c r="AJ21" i="1" s="1"/>
  <c r="AO21" i="1"/>
  <c r="AP21" i="1" s="1"/>
  <c r="AX21" i="1"/>
  <c r="R21" i="1"/>
  <c r="AY21" i="1"/>
  <c r="AK21" i="1" s="1"/>
  <c r="AL21" i="1" s="1"/>
  <c r="P22" i="1"/>
  <c r="AI22" i="1"/>
  <c r="AJ22" i="1" s="1"/>
  <c r="AK22" i="1"/>
  <c r="AL22" i="1" s="1"/>
  <c r="AO22" i="1"/>
  <c r="AP22" i="1" s="1"/>
  <c r="AX22" i="1"/>
  <c r="R22" i="1" s="1"/>
  <c r="S22" i="1" s="1"/>
  <c r="AY22" i="1"/>
  <c r="P23" i="1"/>
  <c r="T23" i="1" s="1"/>
  <c r="Q23" i="1"/>
  <c r="AI23" i="1"/>
  <c r="AO23" i="1"/>
  <c r="AP23" i="1" s="1"/>
  <c r="AX23" i="1"/>
  <c r="R23" i="1"/>
  <c r="AY23" i="1"/>
  <c r="AK23" i="1" s="1"/>
  <c r="AL23" i="1" s="1"/>
  <c r="P24" i="1"/>
  <c r="R24" i="1"/>
  <c r="AI24" i="1"/>
  <c r="AJ24" i="1" s="1"/>
  <c r="AO24" i="1"/>
  <c r="AP24" i="1" s="1"/>
  <c r="AX24" i="1"/>
  <c r="AY24" i="1"/>
  <c r="AK24" i="1"/>
  <c r="AL24" i="1" s="1"/>
  <c r="P25" i="1"/>
  <c r="Q25" i="1" s="1"/>
  <c r="AI25" i="1"/>
  <c r="AO25" i="1"/>
  <c r="AP25" i="1" s="1"/>
  <c r="AX25" i="1"/>
  <c r="R25" i="1"/>
  <c r="S25" i="1" s="1"/>
  <c r="AY25" i="1"/>
  <c r="AK25" i="1" s="1"/>
  <c r="P26" i="1"/>
  <c r="AI26" i="1"/>
  <c r="AJ26" i="1"/>
  <c r="AO26" i="1"/>
  <c r="AP26" i="1" s="1"/>
  <c r="AX26" i="1"/>
  <c r="R26" i="1"/>
  <c r="S26" i="1" s="1"/>
  <c r="AY26" i="1"/>
  <c r="AK26" i="1" s="1"/>
  <c r="P27" i="1"/>
  <c r="AI27" i="1"/>
  <c r="AJ27" i="1" s="1"/>
  <c r="AO27" i="1"/>
  <c r="AP27" i="1" s="1"/>
  <c r="AX27" i="1"/>
  <c r="R27" i="1" s="1"/>
  <c r="S27" i="1" s="1"/>
  <c r="AY27" i="1"/>
  <c r="AK27" i="1" s="1"/>
  <c r="P28" i="1"/>
  <c r="Q28" i="1" s="1"/>
  <c r="AI28" i="1"/>
  <c r="AJ28" i="1"/>
  <c r="AO28" i="1"/>
  <c r="AP28" i="1" s="1"/>
  <c r="AX28" i="1"/>
  <c r="R28" i="1" s="1"/>
  <c r="S28" i="1" s="1"/>
  <c r="AY28" i="1"/>
  <c r="AK28" i="1" s="1"/>
  <c r="P29" i="1"/>
  <c r="Q29" i="1"/>
  <c r="AI29" i="1"/>
  <c r="AO29" i="1"/>
  <c r="AP29" i="1" s="1"/>
  <c r="AX29" i="1"/>
  <c r="R29" i="1" s="1"/>
  <c r="S29" i="1" s="1"/>
  <c r="AY29" i="1"/>
  <c r="AK29" i="1"/>
  <c r="AL29" i="1" s="1"/>
  <c r="P30" i="1"/>
  <c r="Q30" i="1" s="1"/>
  <c r="AI30" i="1"/>
  <c r="AJ30" i="1" s="1"/>
  <c r="AK30" i="1"/>
  <c r="AL30" i="1" s="1"/>
  <c r="AO30" i="1"/>
  <c r="AP30" i="1" s="1"/>
  <c r="AX30" i="1"/>
  <c r="R30" i="1" s="1"/>
  <c r="S30" i="1" s="1"/>
  <c r="AY30" i="1"/>
  <c r="P31" i="1"/>
  <c r="AI31" i="1"/>
  <c r="AJ31" i="1" s="1"/>
  <c r="AO31" i="1"/>
  <c r="AP31" i="1" s="1"/>
  <c r="AX31" i="1"/>
  <c r="R31" i="1" s="1"/>
  <c r="S31" i="1" s="1"/>
  <c r="AY31" i="1"/>
  <c r="AK31" i="1" s="1"/>
  <c r="P32" i="1"/>
  <c r="Q32" i="1"/>
  <c r="AI32" i="1"/>
  <c r="AJ32" i="1" s="1"/>
  <c r="AO32" i="1"/>
  <c r="AP32" i="1" s="1"/>
  <c r="AX32" i="1"/>
  <c r="R32" i="1" s="1"/>
  <c r="S32" i="1" s="1"/>
  <c r="AY32" i="1"/>
  <c r="AK32" i="1" s="1"/>
  <c r="P33" i="1"/>
  <c r="Q33" i="1" s="1"/>
  <c r="AI33" i="1"/>
  <c r="AJ33" i="1" s="1"/>
  <c r="AO33" i="1"/>
  <c r="AP33" i="1" s="1"/>
  <c r="AX33" i="1"/>
  <c r="R33" i="1"/>
  <c r="S33" i="1" s="1"/>
  <c r="AQ33" i="1"/>
  <c r="AR33" i="1" s="1"/>
  <c r="AY33" i="1"/>
  <c r="AK33" i="1"/>
  <c r="AL33" i="1" s="1"/>
  <c r="P34" i="1"/>
  <c r="Q34" i="1" s="1"/>
  <c r="AI34" i="1"/>
  <c r="AO34" i="1"/>
  <c r="AP34" i="1" s="1"/>
  <c r="AX34" i="1"/>
  <c r="R34" i="1" s="1"/>
  <c r="S34" i="1" s="1"/>
  <c r="AY34" i="1"/>
  <c r="AK34" i="1" s="1"/>
  <c r="P35" i="1"/>
  <c r="Q35" i="1"/>
  <c r="AI35" i="1"/>
  <c r="AJ35" i="1"/>
  <c r="AO35" i="1"/>
  <c r="AP35" i="1" s="1"/>
  <c r="AX35" i="1"/>
  <c r="R35" i="1" s="1"/>
  <c r="S35" i="1" s="1"/>
  <c r="AY35" i="1"/>
  <c r="AK35" i="1" s="1"/>
  <c r="P36" i="1"/>
  <c r="Q36" i="1" s="1"/>
  <c r="R36" i="1"/>
  <c r="S36" i="1" s="1"/>
  <c r="AI36" i="1"/>
  <c r="AJ36" i="1" s="1"/>
  <c r="AO36" i="1"/>
  <c r="AP36" i="1" s="1"/>
  <c r="AX36" i="1"/>
  <c r="AY36" i="1"/>
  <c r="AK36" i="1"/>
  <c r="AL36" i="1" s="1"/>
  <c r="P37" i="1"/>
  <c r="Q37" i="1"/>
  <c r="AI37" i="1"/>
  <c r="AJ37" i="1" s="1"/>
  <c r="AK37" i="1"/>
  <c r="AL37" i="1" s="1"/>
  <c r="AO37" i="1"/>
  <c r="AP37" i="1" s="1"/>
  <c r="AX37" i="1"/>
  <c r="R37" i="1"/>
  <c r="AQ37" i="1"/>
  <c r="AR37" i="1" s="1"/>
  <c r="AY37" i="1"/>
  <c r="P38" i="1"/>
  <c r="Q38" i="1"/>
  <c r="R38" i="1"/>
  <c r="S38" i="1"/>
  <c r="AI38" i="1"/>
  <c r="AJ38" i="1"/>
  <c r="AK38" i="1"/>
  <c r="AL38" i="1" s="1"/>
  <c r="AO38" i="1"/>
  <c r="AP38" i="1" s="1"/>
  <c r="AX38" i="1"/>
  <c r="AY38" i="1"/>
  <c r="P39" i="1"/>
  <c r="Q39" i="1"/>
  <c r="R39" i="1"/>
  <c r="S39" i="1" s="1"/>
  <c r="AI39" i="1"/>
  <c r="AJ39" i="1"/>
  <c r="AK39" i="1"/>
  <c r="AL39" i="1" s="1"/>
  <c r="AO39" i="1"/>
  <c r="AP39" i="1" s="1"/>
  <c r="AQ39" i="1"/>
  <c r="AR39" i="1" s="1"/>
  <c r="AX39" i="1"/>
  <c r="AY39" i="1"/>
  <c r="P40" i="1"/>
  <c r="R40" i="1"/>
  <c r="S40" i="1"/>
  <c r="AI40" i="1"/>
  <c r="AJ40" i="1"/>
  <c r="AK40" i="1"/>
  <c r="AL40" i="1" s="1"/>
  <c r="AO40" i="1"/>
  <c r="AP40" i="1" s="1"/>
  <c r="AQ40" i="1"/>
  <c r="AR40" i="1" s="1"/>
  <c r="AX40" i="1"/>
  <c r="AY40" i="1"/>
  <c r="P41" i="1"/>
  <c r="R41" i="1"/>
  <c r="S41" i="1"/>
  <c r="AI41" i="1"/>
  <c r="AJ41" i="1" s="1"/>
  <c r="AK41" i="1"/>
  <c r="AL41" i="1" s="1"/>
  <c r="AO41" i="1"/>
  <c r="AP41" i="1" s="1"/>
  <c r="AQ41" i="1"/>
  <c r="AR41" i="1" s="1"/>
  <c r="AX41" i="1"/>
  <c r="AY41" i="1"/>
  <c r="P42" i="1"/>
  <c r="Q42" i="1"/>
  <c r="R42" i="1"/>
  <c r="S42" i="1" s="1"/>
  <c r="AI42" i="1"/>
  <c r="AK42" i="1"/>
  <c r="AL42" i="1"/>
  <c r="AO42" i="1"/>
  <c r="AP42" i="1" s="1"/>
  <c r="AQ42" i="1"/>
  <c r="AR42" i="1" s="1"/>
  <c r="AX42" i="1"/>
  <c r="AY42" i="1"/>
  <c r="V43" i="1"/>
  <c r="AV43" i="1"/>
  <c r="AJ34" i="1"/>
  <c r="U23" i="1"/>
  <c r="S23" i="1"/>
  <c r="AQ23" i="1"/>
  <c r="AR23" i="1" s="1"/>
  <c r="S24" i="1"/>
  <c r="S21" i="1"/>
  <c r="AQ38" i="1"/>
  <c r="AR38" i="1" s="1"/>
  <c r="AQ24" i="1"/>
  <c r="AR24" i="1" s="1"/>
  <c r="S15" i="1"/>
  <c r="S37" i="1"/>
  <c r="AQ36" i="1"/>
  <c r="AR36" i="1" s="1"/>
  <c r="AP11" i="1" l="1"/>
  <c r="AS11" i="1"/>
  <c r="AM11" i="1"/>
  <c r="AN11" i="1" s="1"/>
  <c r="AM42" i="1"/>
  <c r="AL13" i="1"/>
  <c r="AL14" i="1"/>
  <c r="AQ14" i="1"/>
  <c r="AR14" i="1" s="1"/>
  <c r="AL26" i="1"/>
  <c r="AQ26" i="1"/>
  <c r="AR26" i="1" s="1"/>
  <c r="AQ15" i="1"/>
  <c r="AR15" i="1" s="1"/>
  <c r="AM15" i="1"/>
  <c r="AN15" i="1" s="1"/>
  <c r="AM29" i="1"/>
  <c r="AN29" i="1" s="1"/>
  <c r="AQ29" i="1"/>
  <c r="AR29" i="1" s="1"/>
  <c r="AL17" i="1"/>
  <c r="AQ17" i="1"/>
  <c r="AR17" i="1" s="1"/>
  <c r="AL32" i="1"/>
  <c r="AQ32" i="1"/>
  <c r="AR32" i="1" s="1"/>
  <c r="AQ27" i="1"/>
  <c r="AR27" i="1" s="1"/>
  <c r="AL27" i="1"/>
  <c r="AQ16" i="1"/>
  <c r="AR16" i="1" s="1"/>
  <c r="AL16" i="1"/>
  <c r="AQ34" i="1"/>
  <c r="AR34" i="1" s="1"/>
  <c r="AL34" i="1"/>
  <c r="AL28" i="1"/>
  <c r="AQ28" i="1"/>
  <c r="AR28" i="1" s="1"/>
  <c r="AL25" i="1"/>
  <c r="AQ25" i="1"/>
  <c r="AR25" i="1" s="1"/>
  <c r="AL35" i="1"/>
  <c r="AQ35" i="1"/>
  <c r="AR35" i="1" s="1"/>
  <c r="AL31" i="1"/>
  <c r="AQ31" i="1"/>
  <c r="AR31" i="1" s="1"/>
  <c r="AQ21" i="1"/>
  <c r="AR21" i="1" s="1"/>
  <c r="AM37" i="1"/>
  <c r="AN37" i="1" s="1"/>
  <c r="AJ29" i="1"/>
  <c r="AM24" i="1"/>
  <c r="AN24" i="1" s="1"/>
  <c r="AL20" i="1"/>
  <c r="AJ17" i="1"/>
  <c r="AM17" i="1"/>
  <c r="AN17" i="1" s="1"/>
  <c r="AJ15" i="1"/>
  <c r="AM14" i="1"/>
  <c r="AN14" i="1" s="1"/>
  <c r="AQ12" i="1"/>
  <c r="AR12" i="1" s="1"/>
  <c r="AQ11" i="1"/>
  <c r="AR11" i="1" s="1"/>
  <c r="AQ30" i="1"/>
  <c r="AR30" i="1" s="1"/>
  <c r="AM27" i="1"/>
  <c r="AN27" i="1" s="1"/>
  <c r="AM18" i="1"/>
  <c r="AQ22" i="1"/>
  <c r="AR22" i="1" s="1"/>
  <c r="AM20" i="1"/>
  <c r="AN20" i="1" s="1"/>
  <c r="AJ16" i="1"/>
  <c r="AM16" i="1"/>
  <c r="AN16" i="1" s="1"/>
  <c r="AM13" i="1"/>
  <c r="AN13" i="1" s="1"/>
  <c r="AM12" i="1"/>
  <c r="AN12" i="1" s="1"/>
  <c r="AO43" i="1"/>
  <c r="T32" i="1"/>
  <c r="T17" i="1"/>
  <c r="T11" i="1"/>
  <c r="T25" i="1"/>
  <c r="U25" i="1" s="1"/>
  <c r="AL11" i="1"/>
  <c r="T24" i="1"/>
  <c r="Q24" i="1"/>
  <c r="T22" i="1"/>
  <c r="Q22" i="1"/>
  <c r="AM25" i="1"/>
  <c r="AN25" i="1" s="1"/>
  <c r="AJ25" i="1"/>
  <c r="T12" i="1"/>
  <c r="Q12" i="1"/>
  <c r="T40" i="1"/>
  <c r="Q40" i="1"/>
  <c r="AM33" i="1"/>
  <c r="AN33" i="1" s="1"/>
  <c r="T31" i="1"/>
  <c r="Q31" i="1"/>
  <c r="T26" i="1"/>
  <c r="Q26" i="1"/>
  <c r="T15" i="1"/>
  <c r="Q15" i="1"/>
  <c r="AI43" i="1"/>
  <c r="AJ12" i="1"/>
  <c r="AN42" i="1"/>
  <c r="T27" i="1"/>
  <c r="Q27" i="1"/>
  <c r="T18" i="1"/>
  <c r="Q18" i="1"/>
  <c r="T41" i="1"/>
  <c r="Q41" i="1"/>
  <c r="U32" i="1"/>
  <c r="T21" i="1"/>
  <c r="Q21" i="1"/>
  <c r="AL18" i="1"/>
  <c r="AN18" i="1"/>
  <c r="AJ14" i="1"/>
  <c r="AJ42" i="1"/>
  <c r="T30" i="1"/>
  <c r="AM23" i="1"/>
  <c r="AJ23" i="1"/>
  <c r="T20" i="1"/>
  <c r="Q20" i="1"/>
  <c r="AP15" i="1"/>
  <c r="T13" i="1"/>
  <c r="Q13" i="1"/>
  <c r="AM39" i="1"/>
  <c r="AN39" i="1" s="1"/>
  <c r="T39" i="1"/>
  <c r="AM36" i="1"/>
  <c r="AN36" i="1" s="1"/>
  <c r="T36" i="1"/>
  <c r="AM35" i="1"/>
  <c r="AM32" i="1"/>
  <c r="AN32" i="1" s="1"/>
  <c r="AM31" i="1"/>
  <c r="AN31" i="1" s="1"/>
  <c r="T28" i="1"/>
  <c r="AM26" i="1"/>
  <c r="AT23" i="1"/>
  <c r="AM22" i="1"/>
  <c r="AM21" i="1"/>
  <c r="AN21" i="1" s="1"/>
  <c r="T19" i="1"/>
  <c r="U19" i="1" s="1"/>
  <c r="Q17" i="1"/>
  <c r="T16" i="1"/>
  <c r="T14" i="1"/>
  <c r="T42" i="1"/>
  <c r="AM41" i="1"/>
  <c r="AN41" i="1" s="1"/>
  <c r="AM40" i="1"/>
  <c r="AM38" i="1"/>
  <c r="AN38" i="1" s="1"/>
  <c r="T38" i="1"/>
  <c r="T37" i="1"/>
  <c r="T35" i="1"/>
  <c r="AM34" i="1"/>
  <c r="AN34" i="1" s="1"/>
  <c r="T34" i="1"/>
  <c r="T33" i="1"/>
  <c r="AM30" i="1"/>
  <c r="T29" i="1"/>
  <c r="AM28" i="1"/>
  <c r="AN28" i="1" s="1"/>
  <c r="AM19" i="1"/>
  <c r="AQ19" i="1"/>
  <c r="AR19" i="1" s="1"/>
  <c r="AK43" i="1"/>
  <c r="AL19" i="1"/>
  <c r="P43" i="1"/>
  <c r="R43" i="1"/>
  <c r="S11" i="1"/>
  <c r="T43" i="1" l="1"/>
  <c r="AU32" i="1"/>
  <c r="AT32" i="1"/>
  <c r="U13" i="1"/>
  <c r="AU13" i="1" s="1"/>
  <c r="AT13" i="1"/>
  <c r="U14" i="1"/>
  <c r="AU14" i="1" s="1"/>
  <c r="AT14" i="1"/>
  <c r="U15" i="1"/>
  <c r="AU15" i="1" s="1"/>
  <c r="AT15" i="1"/>
  <c r="AT17" i="1"/>
  <c r="U17" i="1"/>
  <c r="U16" i="1"/>
  <c r="AU16" i="1" s="1"/>
  <c r="AT16" i="1"/>
  <c r="U18" i="1"/>
  <c r="AU18" i="1" s="1"/>
  <c r="AT18" i="1"/>
  <c r="U12" i="1"/>
  <c r="AU12" i="1" s="1"/>
  <c r="AT12" i="1"/>
  <c r="AQ43" i="1"/>
  <c r="AT33" i="1"/>
  <c r="U33" i="1"/>
  <c r="AU33" i="1" s="1"/>
  <c r="AT37" i="1"/>
  <c r="U37" i="1"/>
  <c r="AU37" i="1" s="1"/>
  <c r="AN22" i="1"/>
  <c r="AT36" i="1"/>
  <c r="U36" i="1"/>
  <c r="AU36" i="1" s="1"/>
  <c r="AT34" i="1"/>
  <c r="U34" i="1"/>
  <c r="AU34" i="1" s="1"/>
  <c r="AT38" i="1"/>
  <c r="U38" i="1"/>
  <c r="AU38" i="1" s="1"/>
  <c r="AT42" i="1"/>
  <c r="U42" i="1"/>
  <c r="AU42" i="1" s="1"/>
  <c r="AN23" i="1"/>
  <c r="AU23" i="1"/>
  <c r="AU25" i="1"/>
  <c r="AT31" i="1"/>
  <c r="U31" i="1"/>
  <c r="AU31" i="1" s="1"/>
  <c r="AT29" i="1"/>
  <c r="U29" i="1"/>
  <c r="AU29" i="1" s="1"/>
  <c r="AU17" i="1"/>
  <c r="AT19" i="1"/>
  <c r="AT25" i="1"/>
  <c r="AT39" i="1"/>
  <c r="U39" i="1"/>
  <c r="AU39" i="1" s="1"/>
  <c r="AT30" i="1"/>
  <c r="U30" i="1"/>
  <c r="AU30" i="1" s="1"/>
  <c r="AT24" i="1"/>
  <c r="U24" i="1"/>
  <c r="AU24" i="1" s="1"/>
  <c r="AT28" i="1"/>
  <c r="U28" i="1"/>
  <c r="AU28" i="1" s="1"/>
  <c r="AT40" i="1"/>
  <c r="U40" i="1"/>
  <c r="AU40" i="1" s="1"/>
  <c r="AT22" i="1"/>
  <c r="U22" i="1"/>
  <c r="AU22" i="1" s="1"/>
  <c r="AN30" i="1"/>
  <c r="AT35" i="1"/>
  <c r="U35" i="1"/>
  <c r="AN40" i="1"/>
  <c r="AN26" i="1"/>
  <c r="AN35" i="1"/>
  <c r="AU35" i="1"/>
  <c r="AT20" i="1"/>
  <c r="U20" i="1"/>
  <c r="AU20" i="1" s="1"/>
  <c r="AT21" i="1"/>
  <c r="U21" i="1"/>
  <c r="AU21" i="1" s="1"/>
  <c r="AT41" i="1"/>
  <c r="U41" i="1"/>
  <c r="AU41" i="1" s="1"/>
  <c r="AT27" i="1"/>
  <c r="U27" i="1"/>
  <c r="AU27" i="1" s="1"/>
  <c r="AM43" i="1"/>
  <c r="AT26" i="1"/>
  <c r="U26" i="1"/>
  <c r="AU26" i="1" s="1"/>
  <c r="AU19" i="1"/>
  <c r="AN19" i="1"/>
  <c r="AT11" i="1"/>
  <c r="U11" i="1"/>
  <c r="AU11" i="1" s="1"/>
  <c r="AS43" i="1" l="1"/>
  <c r="AU43" i="1"/>
</calcChain>
</file>

<file path=xl/comments1.xml><?xml version="1.0" encoding="utf-8"?>
<comments xmlns="http://schemas.openxmlformats.org/spreadsheetml/2006/main">
  <authors>
    <author>Gandalf</author>
    <author>Stemue</author>
  </authors>
  <commentList>
    <comment ref="AS2" authorId="0">
      <text>
        <r>
          <rPr>
            <b/>
            <sz val="8"/>
            <color indexed="81"/>
            <rFont val="Tahoma"/>
            <family val="2"/>
          </rPr>
          <t xml:space="preserve">Eine Verbesserung oder Verschlechterung um den angegebenen Notenwert wird in der +- Spalte unten farbig ausgegeben. 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In dieser Zeile die Anteile angeben, wie stark die Note gewertet wird. Z.B. eine 2 für die 1. Epo-Note, weil diese doppelt zählt und eine 1 für die 1. HÜ, wenn diese nur einfach zählt.</t>
        </r>
      </text>
    </comment>
    <comment ref="Z8" authorId="0">
      <text>
        <r>
          <rPr>
            <b/>
            <sz val="8"/>
            <color indexed="81"/>
            <rFont val="Tahoma"/>
            <family val="2"/>
          </rPr>
          <t>In dieser Zeile die Anteile angeben, wie stark die Note gewertet wird. Z.B. eine 2 für die 1. Epo-Note, weil diese doppelt zählt und eine 1 für die 1. HÜ, wenn diese nur einfach zählt.</t>
        </r>
      </text>
    </comment>
    <comment ref="AG8" authorId="1">
      <text>
        <r>
          <rPr>
            <b/>
            <sz val="9"/>
            <color indexed="81"/>
            <rFont val="Tahoma"/>
            <family val="2"/>
          </rPr>
          <t>Stemue:</t>
        </r>
        <r>
          <rPr>
            <sz val="9"/>
            <color indexed="81"/>
            <rFont val="Tahoma"/>
            <family val="2"/>
          </rPr>
          <t xml:space="preserve">
Eingesammelte HA
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>Stemue:</t>
        </r>
        <r>
          <rPr>
            <sz val="9"/>
            <color indexed="81"/>
            <rFont val="Tahoma"/>
            <family val="2"/>
          </rPr>
          <t xml:space="preserve">
Referat
</t>
        </r>
      </text>
    </comment>
  </commentList>
</comments>
</file>

<file path=xl/sharedStrings.xml><?xml version="1.0" encoding="utf-8"?>
<sst xmlns="http://schemas.openxmlformats.org/spreadsheetml/2006/main" count="95" uniqueCount="69">
  <si>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</si>
  <si>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</si>
  <si>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</si>
  <si>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</si>
  <si>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</si>
  <si>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</si>
  <si>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</si>
  <si>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</si>
  <si>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</si>
  <si>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</si>
  <si>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</si>
  <si>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</si>
  <si>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</si>
  <si>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</si>
  <si>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</si>
  <si>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</si>
  <si>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</si>
  <si>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</si>
  <si>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</si>
  <si>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</si>
  <si>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</si>
  <si>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</si>
  <si>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</si>
  <si>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</si>
  <si>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</si>
  <si>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</si>
  <si>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</si>
  <si>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</si>
  <si>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Prozent</t>
  </si>
  <si>
    <t>27.</t>
  </si>
  <si>
    <t>28.</t>
  </si>
  <si>
    <t>29.</t>
  </si>
  <si>
    <t>30.</t>
  </si>
  <si>
    <t>31.</t>
  </si>
  <si>
    <t>Nr.</t>
  </si>
  <si>
    <t>Gesamt</t>
  </si>
  <si>
    <t xml:space="preserve">Noten </t>
  </si>
  <si>
    <t>Werte</t>
  </si>
  <si>
    <t>1+</t>
  </si>
  <si>
    <t>1-</t>
  </si>
  <si>
    <t>2+</t>
  </si>
  <si>
    <t>2-</t>
  </si>
  <si>
    <t>3+</t>
  </si>
  <si>
    <t>3-</t>
  </si>
  <si>
    <t>4+</t>
  </si>
  <si>
    <t>4-</t>
  </si>
  <si>
    <t>5+</t>
  </si>
  <si>
    <t>5-</t>
  </si>
  <si>
    <t>Epo</t>
  </si>
  <si>
    <t>HÜ</t>
  </si>
  <si>
    <t>Halbjahr</t>
  </si>
  <si>
    <t>Bereich</t>
  </si>
  <si>
    <t>KA</t>
  </si>
  <si>
    <t>Sonst</t>
  </si>
  <si>
    <t>Ergebnisse</t>
  </si>
  <si>
    <t>Schriftlich</t>
  </si>
  <si>
    <t>Wertigkeit</t>
  </si>
  <si>
    <t>Zeugnis</t>
  </si>
  <si>
    <t>Schuljahr gesamt</t>
  </si>
  <si>
    <t xml:space="preserve">Klasse: </t>
  </si>
  <si>
    <t>Notenliste</t>
  </si>
  <si>
    <t xml:space="preserve">Datum: </t>
  </si>
  <si>
    <t>+
-</t>
  </si>
  <si>
    <t>Trend um +/- x Noten:</t>
  </si>
  <si>
    <t>Durchschnitt</t>
  </si>
  <si>
    <t>32.</t>
  </si>
  <si>
    <t>Gewichtung 2. HJ in %:</t>
  </si>
  <si>
    <t>Physik 7b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</si>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</sst>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5" fillId="2" borderId="0" xfId="0" applyFont="1" applyFill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9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0" fontId="0" fillId="2" borderId="1" xfId="0" applyFill="1" applyBorder="1" applyProtection="1"/>
    <xf numFmtId="2" fontId="0" fillId="4" borderId="7" xfId="0" applyNumberForma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7" xfId="0" applyFill="1" applyBorder="1" applyProtection="1"/>
    <xf numFmtId="0" fontId="0" fillId="5" borderId="11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2" borderId="4" xfId="0" applyFill="1" applyBorder="1" applyProtection="1"/>
    <xf numFmtId="2" fontId="0" fillId="4" borderId="13" xfId="0" applyNumberForma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3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2" borderId="6" xfId="0" applyFill="1" applyBorder="1" applyProtection="1"/>
    <xf numFmtId="2" fontId="2" fillId="2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1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left"/>
    </xf>
    <xf numFmtId="0" fontId="2" fillId="8" borderId="1" xfId="0" applyFont="1" applyFill="1" applyBorder="1" applyAlignment="1" applyProtection="1">
      <alignment horizontal="center"/>
    </xf>
    <xf numFmtId="2" fontId="0" fillId="4" borderId="4" xfId="0" applyNumberForma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2" fontId="6" fillId="4" borderId="7" xfId="0" applyNumberFormat="1" applyFont="1" applyFill="1" applyBorder="1" applyAlignment="1" applyProtection="1">
      <alignment horizontal="center"/>
    </xf>
    <xf numFmtId="2" fontId="6" fillId="4" borderId="4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Protection="1"/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</xf>
    <xf numFmtId="9" fontId="0" fillId="2" borderId="10" xfId="0" applyNumberFormat="1" applyFill="1" applyBorder="1" applyProtection="1">
      <protection locked="0"/>
    </xf>
    <xf numFmtId="0" fontId="8" fillId="2" borderId="0" xfId="0" applyFont="1" applyFill="1" applyProtection="1"/>
    <xf numFmtId="0" fontId="8" fillId="2" borderId="0" xfId="0" applyFont="1" applyFill="1" applyBorder="1" applyProtection="1"/>
    <xf numFmtId="2" fontId="0" fillId="4" borderId="18" xfId="0" applyNumberForma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2" fontId="0" fillId="9" borderId="1" xfId="0" applyNumberFormat="1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2" fontId="0" fillId="9" borderId="7" xfId="0" applyNumberFormat="1" applyFill="1" applyBorder="1" applyAlignment="1" applyProtection="1">
      <alignment horizontal="center"/>
    </xf>
    <xf numFmtId="0" fontId="0" fillId="9" borderId="7" xfId="0" applyFill="1" applyBorder="1" applyProtection="1"/>
    <xf numFmtId="2" fontId="0" fillId="9" borderId="4" xfId="0" applyNumberFormat="1" applyFill="1" applyBorder="1" applyAlignment="1" applyProtection="1">
      <alignment horizontal="center"/>
    </xf>
    <xf numFmtId="0" fontId="0" fillId="9" borderId="13" xfId="0" applyFill="1" applyBorder="1" applyAlignment="1" applyProtection="1">
      <alignment horizontal="center"/>
    </xf>
    <xf numFmtId="0" fontId="0" fillId="9" borderId="13" xfId="0" applyFill="1" applyBorder="1" applyProtection="1"/>
    <xf numFmtId="2" fontId="0" fillId="9" borderId="6" xfId="0" applyNumberFormat="1" applyFill="1" applyBorder="1" applyAlignment="1" applyProtection="1">
      <alignment horizontal="center"/>
    </xf>
    <xf numFmtId="2" fontId="0" fillId="9" borderId="18" xfId="0" applyNumberFormat="1" applyFill="1" applyBorder="1" applyAlignment="1" applyProtection="1">
      <alignment horizontal="center"/>
    </xf>
    <xf numFmtId="9" fontId="1" fillId="9" borderId="1" xfId="0" applyNumberFormat="1" applyFont="1" applyFill="1" applyBorder="1" applyAlignment="1" applyProtection="1">
      <alignment horizontal="center"/>
      <protection locked="0"/>
    </xf>
    <xf numFmtId="9" fontId="1" fillId="9" borderId="1" xfId="0" applyNumberFormat="1" applyFont="1" applyFill="1" applyBorder="1" applyAlignment="1" applyProtection="1">
      <alignment horizontal="center"/>
    </xf>
    <xf numFmtId="9" fontId="1" fillId="10" borderId="1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/>
    </xf>
    <xf numFmtId="0" fontId="2" fillId="8" borderId="9" xfId="0" applyFont="1" applyFill="1" applyBorder="1" applyAlignment="1" applyProtection="1">
      <alignment horizontal="center"/>
    </xf>
    <xf numFmtId="0" fontId="2" fillId="8" borderId="8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 vertical="center" textRotation="90"/>
    </xf>
    <xf numFmtId="0" fontId="2" fillId="3" borderId="21" xfId="0" applyFont="1" applyFill="1" applyBorder="1" applyAlignment="1" applyProtection="1">
      <alignment horizontal="center" vertical="center" textRotation="90"/>
    </xf>
    <xf numFmtId="0" fontId="2" fillId="3" borderId="6" xfId="0" applyFont="1" applyFill="1" applyBorder="1" applyAlignment="1" applyProtection="1">
      <alignment horizontal="center" vertical="center" textRotation="90"/>
    </xf>
    <xf numFmtId="0" fontId="2" fillId="3" borderId="23" xfId="0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3" borderId="20" xfId="0" quotePrefix="1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"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43"/>
  <sheetViews>
    <sheetView tabSelected="1" zoomScale="85" zoomScaleNormal="85" workbookViewId="0">
      <pane xSplit="3" ySplit="10" topLeftCell="L11" activePane="bottomRight" state="frozen"/>
      <selection pane="topRight" activeCell="D1" sqref="D1"/>
      <selection pane="bottomLeft" activeCell="A11" sqref="A11"/>
      <selection pane="bottomRight" activeCell="U11" sqref="U11"/>
    </sheetView>
  </sheetViews>
  <sheetFormatPr baseColWidth="10" defaultRowHeight="12.75" x14ac:dyDescent="0.2"/>
  <cols>
    <col min="1" max="1" width="3.5703125" style="8" bestFit="1" customWidth="1"/>
    <col min="2" max="2" width="13.42578125" style="8" bestFit="1" customWidth="1"/>
    <col min="3" max="3" width="12.42578125" style="8" bestFit="1" customWidth="1"/>
    <col min="4" max="15" width="4.5703125" style="8" customWidth="1"/>
    <col min="16" max="16" width="10.85546875" style="8" bestFit="1" customWidth="1"/>
    <col min="17" max="17" width="3.28515625" style="8" customWidth="1"/>
    <col min="18" max="18" width="7.85546875" style="8" bestFit="1" customWidth="1"/>
    <col min="19" max="19" width="3.5703125" style="8" customWidth="1"/>
    <col min="20" max="20" width="10.85546875" style="8" bestFit="1" customWidth="1"/>
    <col min="21" max="21" width="3.85546875" style="8" customWidth="1"/>
    <col min="22" max="22" width="4.28515625" style="8" customWidth="1"/>
    <col min="23" max="34" width="4.140625" style="8" customWidth="1"/>
    <col min="35" max="35" width="10.140625" style="8" bestFit="1" customWidth="1"/>
    <col min="36" max="36" width="3.140625" style="8" customWidth="1"/>
    <col min="37" max="37" width="7" style="8" bestFit="1" customWidth="1"/>
    <col min="38" max="38" width="3.85546875" style="8" customWidth="1"/>
    <col min="39" max="39" width="7.85546875" style="8" bestFit="1" customWidth="1"/>
    <col min="40" max="40" width="4.5703125" style="8" bestFit="1" customWidth="1"/>
    <col min="41" max="41" width="10.140625" style="8" bestFit="1" customWidth="1"/>
    <col min="42" max="42" width="2.5703125" style="8" customWidth="1"/>
    <col min="43" max="43" width="7" style="8" bestFit="1" customWidth="1"/>
    <col min="44" max="44" width="3.140625" style="8" bestFit="1" customWidth="1"/>
    <col min="45" max="45" width="7.85546875" style="8" bestFit="1" customWidth="1"/>
    <col min="46" max="46" width="3.140625" style="8" bestFit="1" customWidth="1"/>
    <col min="47" max="47" width="5.7109375" style="8" customWidth="1"/>
    <col min="48" max="48" width="4.28515625" style="8" customWidth="1"/>
    <col min="49" max="49" width="2.140625" style="8" customWidth="1"/>
    <col min="50" max="50" width="4" style="68" bestFit="1" customWidth="1"/>
    <col min="51" max="51" width="3.5703125" style="68" customWidth="1"/>
    <col min="52" max="52" width="2.42578125" style="8" customWidth="1"/>
    <col min="53" max="53" width="6.85546875" style="8" bestFit="1" customWidth="1"/>
    <col min="54" max="54" width="6.42578125" style="8" bestFit="1" customWidth="1"/>
    <col min="55" max="55" width="6.42578125" style="10" customWidth="1"/>
    <col min="56" max="56" width="6.42578125" style="8" customWidth="1"/>
    <col min="57" max="57" width="6.85546875" style="8" bestFit="1" customWidth="1"/>
    <col min="58" max="16384" width="11.42578125" style="8"/>
  </cols>
  <sheetData>
    <row r="1" spans="1:67" ht="18.75" thickBot="1" x14ac:dyDescent="0.3">
      <c r="B1" s="9" t="s">
        <v>60</v>
      </c>
    </row>
    <row r="2" spans="1:67" ht="13.5" thickBot="1" x14ac:dyDescent="0.25">
      <c r="A2" s="87" t="s">
        <v>59</v>
      </c>
      <c r="B2" s="88"/>
      <c r="C2" s="86" t="s">
        <v>67</v>
      </c>
      <c r="AO2" s="87" t="s">
        <v>63</v>
      </c>
      <c r="AP2" s="98"/>
      <c r="AQ2" s="98"/>
      <c r="AR2" s="88"/>
      <c r="AS2" s="58">
        <v>0.5</v>
      </c>
    </row>
    <row r="3" spans="1:67" ht="13.5" thickBot="1" x14ac:dyDescent="0.25">
      <c r="A3" s="87" t="s">
        <v>61</v>
      </c>
      <c r="B3" s="88"/>
      <c r="C3" s="40">
        <f ca="1">TODAY()</f>
        <v>41722</v>
      </c>
      <c r="AO3" s="87" t="s">
        <v>66</v>
      </c>
      <c r="AP3" s="98"/>
      <c r="AQ3" s="98"/>
      <c r="AR3" s="88"/>
      <c r="AS3" s="67">
        <v>0.7</v>
      </c>
    </row>
    <row r="4" spans="1:67" ht="3" customHeight="1" x14ac:dyDescent="0.2">
      <c r="AW4" s="11"/>
      <c r="AX4" s="69"/>
      <c r="AY4" s="69"/>
      <c r="AZ4" s="11"/>
      <c r="BA4" s="12"/>
      <c r="BB4" s="13"/>
      <c r="BC4" s="13"/>
      <c r="BD4" s="13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x14ac:dyDescent="0.2">
      <c r="A5" s="89" t="s">
        <v>50</v>
      </c>
      <c r="B5" s="90"/>
      <c r="C5" s="91"/>
      <c r="D5" s="89">
        <v>1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95" t="s">
        <v>57</v>
      </c>
      <c r="W5" s="89">
        <v>2</v>
      </c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1"/>
      <c r="AO5" s="89" t="s">
        <v>58</v>
      </c>
      <c r="AP5" s="90"/>
      <c r="AQ5" s="90"/>
      <c r="AR5" s="90"/>
      <c r="AS5" s="90"/>
      <c r="AT5" s="91"/>
      <c r="AU5" s="101" t="s">
        <v>62</v>
      </c>
      <c r="AV5" s="95" t="s">
        <v>57</v>
      </c>
      <c r="AW5" s="11"/>
      <c r="AX5" s="69"/>
      <c r="AY5" s="69"/>
      <c r="AZ5" s="11"/>
      <c r="BA5" s="12"/>
      <c r="BB5" s="13"/>
      <c r="BC5" s="13"/>
      <c r="BD5" s="13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x14ac:dyDescent="0.2">
      <c r="A6" s="89"/>
      <c r="B6" s="90"/>
      <c r="C6" s="91"/>
      <c r="D6" s="14"/>
      <c r="E6" s="16"/>
      <c r="F6" s="16"/>
      <c r="G6" s="16"/>
      <c r="H6" s="16"/>
      <c r="I6" s="16"/>
      <c r="J6" s="16"/>
      <c r="K6" s="16"/>
      <c r="L6" s="16"/>
      <c r="M6" s="16"/>
      <c r="N6" s="16"/>
      <c r="O6" s="15"/>
      <c r="P6" s="89" t="s">
        <v>54</v>
      </c>
      <c r="Q6" s="90"/>
      <c r="R6" s="90"/>
      <c r="S6" s="90"/>
      <c r="T6" s="90"/>
      <c r="U6" s="91"/>
      <c r="V6" s="96"/>
      <c r="W6" s="1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5"/>
      <c r="AI6" s="89" t="s">
        <v>54</v>
      </c>
      <c r="AJ6" s="90"/>
      <c r="AK6" s="90"/>
      <c r="AL6" s="90"/>
      <c r="AM6" s="90"/>
      <c r="AN6" s="91"/>
      <c r="AO6" s="89" t="s">
        <v>54</v>
      </c>
      <c r="AP6" s="90"/>
      <c r="AQ6" s="90"/>
      <c r="AR6" s="90"/>
      <c r="AS6" s="90"/>
      <c r="AT6" s="91"/>
      <c r="AU6" s="102"/>
      <c r="AV6" s="96"/>
      <c r="AW6" s="11"/>
      <c r="AX6" s="69"/>
      <c r="AY6" s="69"/>
      <c r="AZ6" s="11"/>
      <c r="BA6" s="12"/>
      <c r="BB6" s="13"/>
      <c r="BC6" s="13"/>
      <c r="BD6" s="13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x14ac:dyDescent="0.2">
      <c r="A7" s="89" t="s">
        <v>51</v>
      </c>
      <c r="B7" s="90"/>
      <c r="C7" s="91"/>
      <c r="D7" s="92" t="s">
        <v>52</v>
      </c>
      <c r="E7" s="93"/>
      <c r="F7" s="94"/>
      <c r="G7" s="89" t="s">
        <v>48</v>
      </c>
      <c r="H7" s="90"/>
      <c r="I7" s="91"/>
      <c r="J7" s="89" t="s">
        <v>49</v>
      </c>
      <c r="K7" s="90"/>
      <c r="L7" s="91"/>
      <c r="M7" s="89" t="s">
        <v>53</v>
      </c>
      <c r="N7" s="90"/>
      <c r="O7" s="91"/>
      <c r="P7" s="89" t="s">
        <v>55</v>
      </c>
      <c r="Q7" s="91"/>
      <c r="R7" s="89" t="s">
        <v>53</v>
      </c>
      <c r="S7" s="90"/>
      <c r="T7" s="89" t="s">
        <v>35</v>
      </c>
      <c r="U7" s="91"/>
      <c r="V7" s="96"/>
      <c r="W7" s="92" t="s">
        <v>52</v>
      </c>
      <c r="X7" s="93"/>
      <c r="Y7" s="94"/>
      <c r="Z7" s="89" t="s">
        <v>48</v>
      </c>
      <c r="AA7" s="90"/>
      <c r="AB7" s="91"/>
      <c r="AC7" s="89" t="s">
        <v>49</v>
      </c>
      <c r="AD7" s="90"/>
      <c r="AE7" s="91"/>
      <c r="AF7" s="89" t="s">
        <v>53</v>
      </c>
      <c r="AG7" s="90"/>
      <c r="AH7" s="91"/>
      <c r="AI7" s="89" t="s">
        <v>55</v>
      </c>
      <c r="AJ7" s="91"/>
      <c r="AK7" s="89" t="s">
        <v>53</v>
      </c>
      <c r="AL7" s="91"/>
      <c r="AM7" s="89" t="s">
        <v>35</v>
      </c>
      <c r="AN7" s="91"/>
      <c r="AO7" s="89" t="s">
        <v>55</v>
      </c>
      <c r="AP7" s="91"/>
      <c r="AQ7" s="89" t="s">
        <v>53</v>
      </c>
      <c r="AR7" s="91"/>
      <c r="AS7" s="89" t="s">
        <v>35</v>
      </c>
      <c r="AT7" s="91"/>
      <c r="AU7" s="102"/>
      <c r="AV7" s="96"/>
      <c r="AW7" s="11"/>
      <c r="AX7" s="69"/>
      <c r="AY7" s="69"/>
      <c r="AZ7" s="11"/>
      <c r="BA7" s="12"/>
      <c r="BB7" s="13"/>
      <c r="BC7" s="13"/>
      <c r="BD7" s="13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x14ac:dyDescent="0.2">
      <c r="A8" s="89" t="s">
        <v>56</v>
      </c>
      <c r="B8" s="90"/>
      <c r="C8" s="91"/>
      <c r="D8" s="55"/>
      <c r="E8" s="56"/>
      <c r="F8" s="56"/>
      <c r="G8" s="38">
        <v>2</v>
      </c>
      <c r="H8" s="38">
        <v>2</v>
      </c>
      <c r="I8" s="38"/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/>
      <c r="P8" s="39">
        <v>0.33</v>
      </c>
      <c r="Q8" s="18"/>
      <c r="R8" s="18">
        <f>1-P8</f>
        <v>0.66999999999999993</v>
      </c>
      <c r="S8" s="18"/>
      <c r="T8" s="18">
        <v>1</v>
      </c>
      <c r="U8" s="18"/>
      <c r="V8" s="96"/>
      <c r="W8" s="55"/>
      <c r="X8" s="56"/>
      <c r="Y8" s="56"/>
      <c r="Z8" s="38">
        <v>2</v>
      </c>
      <c r="AA8" s="38"/>
      <c r="AB8" s="38"/>
      <c r="AC8" s="38"/>
      <c r="AD8" s="38"/>
      <c r="AE8" s="38"/>
      <c r="AF8" s="38"/>
      <c r="AG8" s="38"/>
      <c r="AH8" s="38"/>
      <c r="AI8" s="85">
        <f>P8</f>
        <v>0.33</v>
      </c>
      <c r="AJ8" s="18"/>
      <c r="AK8" s="18">
        <f>1-AI8</f>
        <v>0.66999999999999993</v>
      </c>
      <c r="AL8" s="18"/>
      <c r="AM8" s="18">
        <v>1</v>
      </c>
      <c r="AN8" s="18"/>
      <c r="AO8" s="83">
        <f>AI8</f>
        <v>0.33</v>
      </c>
      <c r="AP8" s="84"/>
      <c r="AQ8" s="84">
        <f>1-AO8</f>
        <v>0.66999999999999993</v>
      </c>
      <c r="AR8" s="84"/>
      <c r="AS8" s="18">
        <v>1</v>
      </c>
      <c r="AT8" s="18"/>
      <c r="AU8" s="102"/>
      <c r="AV8" s="96"/>
      <c r="AW8" s="11"/>
      <c r="AX8" s="69"/>
      <c r="AY8" s="69"/>
      <c r="AZ8" s="11"/>
      <c r="BA8" s="12"/>
      <c r="BB8" s="13"/>
      <c r="BC8" s="13"/>
      <c r="BD8" s="13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3.5" thickBot="1" x14ac:dyDescent="0.25">
      <c r="A9" s="89" t="s">
        <v>28</v>
      </c>
      <c r="B9" s="90"/>
      <c r="C9" s="91"/>
      <c r="D9" s="55"/>
      <c r="E9" s="56"/>
      <c r="F9" s="56"/>
      <c r="G9" s="19">
        <f>IF(G8&lt;&gt;"",G8/SUM($G$8:$O$8)*100,0)</f>
        <v>22.222222222222221</v>
      </c>
      <c r="H9" s="19">
        <f t="shared" ref="H9:O9" si="0">IF(H8&lt;&gt;"",H8/SUM($G$8:$O$8)*100,0)</f>
        <v>22.222222222222221</v>
      </c>
      <c r="I9" s="19">
        <f t="shared" si="0"/>
        <v>0</v>
      </c>
      <c r="J9" s="19">
        <f t="shared" si="0"/>
        <v>11.111111111111111</v>
      </c>
      <c r="K9" s="19">
        <f t="shared" si="0"/>
        <v>11.111111111111111</v>
      </c>
      <c r="L9" s="19">
        <f t="shared" si="0"/>
        <v>11.111111111111111</v>
      </c>
      <c r="M9" s="19">
        <f t="shared" si="0"/>
        <v>11.111111111111111</v>
      </c>
      <c r="N9" s="19">
        <f t="shared" si="0"/>
        <v>11.111111111111111</v>
      </c>
      <c r="O9" s="19">
        <f t="shared" si="0"/>
        <v>0</v>
      </c>
      <c r="P9" s="18"/>
      <c r="Q9" s="18"/>
      <c r="R9" s="18"/>
      <c r="S9" s="18"/>
      <c r="T9" s="18"/>
      <c r="U9" s="18"/>
      <c r="V9" s="96"/>
      <c r="W9" s="55"/>
      <c r="X9" s="56"/>
      <c r="Y9" s="56"/>
      <c r="Z9" s="19">
        <f>IF(Z8&lt;&gt;"",Z8/SUM($Z$8:$AH$8)*100,0)</f>
        <v>100</v>
      </c>
      <c r="AA9" s="19">
        <f t="shared" ref="AA9:AH9" si="1">IF(AA8&lt;&gt;"",AA8/SUM($Z$8:$AH$8)*100,0)</f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0</v>
      </c>
      <c r="AI9" s="18"/>
      <c r="AJ9" s="18"/>
      <c r="AK9" s="18"/>
      <c r="AL9" s="18"/>
      <c r="AM9" s="18"/>
      <c r="AN9" s="18"/>
      <c r="AO9" s="84"/>
      <c r="AP9" s="84"/>
      <c r="AQ9" s="84"/>
      <c r="AR9" s="84"/>
      <c r="AS9" s="18"/>
      <c r="AT9" s="18"/>
      <c r="AU9" s="102"/>
      <c r="AV9" s="96"/>
      <c r="AW9" s="11"/>
      <c r="AX9" s="69"/>
      <c r="AY9" s="69"/>
      <c r="AZ9" s="11"/>
      <c r="BA9" s="12"/>
      <c r="BB9" s="13"/>
      <c r="BC9" s="13"/>
      <c r="BD9" s="13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3.5" thickBot="1" x14ac:dyDescent="0.25">
      <c r="A10" s="20" t="s">
        <v>34</v>
      </c>
      <c r="B10" s="20" t="s">
        <v>0</v>
      </c>
      <c r="C10" s="20" t="s">
        <v>1</v>
      </c>
      <c r="D10" s="56">
        <v>1</v>
      </c>
      <c r="E10" s="56">
        <v>2</v>
      </c>
      <c r="F10" s="56">
        <v>3</v>
      </c>
      <c r="G10" s="17">
        <v>1</v>
      </c>
      <c r="H10" s="17">
        <v>2</v>
      </c>
      <c r="I10" s="17">
        <v>3</v>
      </c>
      <c r="J10" s="17">
        <v>1</v>
      </c>
      <c r="K10" s="17">
        <v>2</v>
      </c>
      <c r="L10" s="17">
        <v>3</v>
      </c>
      <c r="M10" s="17">
        <v>1</v>
      </c>
      <c r="N10" s="17">
        <v>2</v>
      </c>
      <c r="O10" s="17">
        <v>3</v>
      </c>
      <c r="P10" s="17"/>
      <c r="Q10" s="17"/>
      <c r="R10" s="17"/>
      <c r="S10" s="17"/>
      <c r="T10" s="17"/>
      <c r="U10" s="17"/>
      <c r="V10" s="97"/>
      <c r="W10" s="56">
        <v>1</v>
      </c>
      <c r="X10" s="56">
        <v>2</v>
      </c>
      <c r="Y10" s="56">
        <v>3</v>
      </c>
      <c r="Z10" s="17">
        <v>1</v>
      </c>
      <c r="AA10" s="17">
        <v>2</v>
      </c>
      <c r="AB10" s="17">
        <v>3</v>
      </c>
      <c r="AC10" s="17">
        <v>1</v>
      </c>
      <c r="AD10" s="17">
        <v>2</v>
      </c>
      <c r="AE10" s="17">
        <v>3</v>
      </c>
      <c r="AF10" s="17">
        <v>1</v>
      </c>
      <c r="AG10" s="17">
        <v>2</v>
      </c>
      <c r="AH10" s="17">
        <v>3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03"/>
      <c r="AV10" s="97"/>
      <c r="AW10" s="11"/>
      <c r="AX10" s="69"/>
      <c r="AY10" s="69"/>
      <c r="AZ10" s="11"/>
      <c r="BA10" s="21" t="s">
        <v>36</v>
      </c>
      <c r="BB10" s="21" t="s">
        <v>37</v>
      </c>
      <c r="BC10" s="13"/>
      <c r="BD10" s="21" t="s">
        <v>37</v>
      </c>
      <c r="BE10" s="21" t="s">
        <v>36</v>
      </c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3.5" thickBot="1" x14ac:dyDescent="0.25">
      <c r="A11" s="22" t="s">
        <v>2</v>
      </c>
      <c r="B11" s="1" t="s">
        <v>68</v>
      </c>
      <c r="C11" s="2"/>
      <c r="D11" s="51">
        <v>1</v>
      </c>
      <c r="E11" s="52">
        <v>2</v>
      </c>
      <c r="F11" s="52"/>
      <c r="G11" s="42">
        <v>1</v>
      </c>
      <c r="H11" s="42">
        <v>2</v>
      </c>
      <c r="I11" s="42"/>
      <c r="J11" s="42"/>
      <c r="K11" s="42"/>
      <c r="L11" s="42"/>
      <c r="M11" s="7"/>
      <c r="N11" s="7"/>
      <c r="O11" s="7"/>
      <c r="P11" s="23">
        <f>IF(COUNTA(D11:F11)&gt;0,(VLOOKUP($D11,$BA$11:$BE$27,2,FALSE)+VLOOKUP($E11,$BA$11:$BE$27,2,FALSE)+VLOOKUP($F11,$BA$11:$BE$27,2,FALSE))/COUNTA($D11:$F11),"")</f>
        <v>1.5</v>
      </c>
      <c r="Q11" s="24" t="str">
        <f t="shared" ref="Q11:Q34" si="2">IF(P11&lt;&gt;"",VLOOKUP(P11,$BD$11:$BE$27,2),"")</f>
        <v>2+</v>
      </c>
      <c r="R11" s="23">
        <f>IF(COUNTA(G11:O11)&gt;0,(VLOOKUP($G11,$BA$11:$BE$27,2,FALSE)*$G$8+VLOOKUP($H11,$BA$11:$BE$27,2,FALSE)*$H$8+VLOOKUP($I11,$BA$11:$BE$27,2,FALSE)*$I$8+VLOOKUP($J11,$BA$11:$BE$27,2,FALSE)*$J$8+VLOOKUP($K11,$BA$11:$BE$27,2,FALSE)*$K$8+VLOOKUP($L11,$BA$11:$BE$27,2,FALSE)*$L$8+VLOOKUP($M11,$BA$11:$BE$27,2,FALSE)*$M$8+VLOOKUP($N11,$BA$11:$BE$27,2,FALSE)*$N$8+VLOOKUP($O11,$BA$11:$BE$27,2,FALSE)*$O$8)/AX11,"")</f>
        <v>1.5</v>
      </c>
      <c r="S11" s="25" t="str">
        <f t="shared" ref="S11:S34" si="3">IF(R11&lt;&gt;"",VLOOKUP(R11,$BD$11:$BE$27,2),"")</f>
        <v>2+</v>
      </c>
      <c r="T11" s="23">
        <f>IF(AND(P11&lt;&gt;"",R11&lt;&gt;""),P11*$P$8+R11*$R$8,IF(P11="",R11,P11))</f>
        <v>1.5</v>
      </c>
      <c r="U11" s="24" t="str">
        <f t="shared" ref="U11:U34" si="4">IF(T11&lt;&gt;"",VLOOKUP(T11,$BD$11:$BE$27,2),"")</f>
        <v>2+</v>
      </c>
      <c r="V11" s="45"/>
      <c r="W11" s="47"/>
      <c r="X11" s="48"/>
      <c r="Y11" s="48"/>
      <c r="Z11" s="42">
        <v>2</v>
      </c>
      <c r="AA11" s="42"/>
      <c r="AB11" s="42"/>
      <c r="AC11" s="42"/>
      <c r="AD11" s="42"/>
      <c r="AE11" s="42"/>
      <c r="AF11" s="7"/>
      <c r="AG11" s="7"/>
      <c r="AH11" s="73"/>
      <c r="AI11" s="23" t="str">
        <f>IF(COUNTA(W11:Y11)&gt;0,(VLOOKUP($W11,$BA$11:$BE$27,2,FALSE)+VLOOKUP($X11,$BA$11:$BE$27,2,FALSE)+VLOOKUP($Y11,$BA$11:$BE$27,2,FALSE))/(COUNTA($W11:$Y11)),"")</f>
        <v/>
      </c>
      <c r="AJ11" s="24" t="str">
        <f t="shared" ref="AJ11:AJ42" si="5">IF(AI11&lt;&gt;"",VLOOKUP(AI11,$BD$11:$BE$27,2),"")</f>
        <v/>
      </c>
      <c r="AK11" s="23">
        <f>IF(COUNTA(Z11:AH11)&gt;0,(VLOOKUP($Z11,$BA$11:$BE$27,2,FALSE)*$Z$8+VLOOKUP($AA11,$BA$11:$BE$27,2,FALSE)*$AA$8+VLOOKUP($AB11,$BA$11:$BE$27,2,FALSE)*$AB$8+VLOOKUP($AC11,$BA$11:$BE$27,2,FALSE)*$AC$8+VLOOKUP($AD11,$BA$11:$BE$27,2,FALSE)*$AD$8+VLOOKUP($AE11,$BA$11:$BE$27,2,FALSE)*$AE$8+VLOOKUP($AF11,$BA$11:$BE$27,2,FALSE)*$AF$8+VLOOKUP($AG11,$BA$11:$BE$27,2,FALSE)*$AG$8+VLOOKUP($AH11,$BA$11:$BE$27,2,FALSE)*$AH$8)/$AY11,"")</f>
        <v>2</v>
      </c>
      <c r="AL11" s="25">
        <f t="shared" ref="AL11:AL42" si="6">IF(AK11&lt;&gt;"",VLOOKUP(AK11,$BD$11:$BE$27,2),"")</f>
        <v>2</v>
      </c>
      <c r="AM11" s="23">
        <f t="shared" ref="AM11:AM43" si="7">IF(AND(AI11&lt;&gt;"",AK11&lt;&gt;""),AI11*$P$8+AK11*$R$8,IF(AI11="",AK11,AI11))</f>
        <v>2</v>
      </c>
      <c r="AN11" s="24">
        <f>IF(AM11&lt;&gt;"",VLOOKUP(AM11,$BD$11:$BE$27,2),"")</f>
        <v>2</v>
      </c>
      <c r="AO11" s="74">
        <f>IF(COUNTA(W11:Y11)+COUNTA(D11:F11)&gt;0,(VLOOKUP($D11,$BA$11:$BE$27,2,FALSE)+VLOOKUP($E11,$BA$11:$BE$27,2,FALSE)+VLOOKUP($F11,$BA$11:$BE$27,2,FALSE)+(VLOOKUP($W11,$BA$11:$BE$27,2,FALSE)+VLOOKUP($X11,$BA$11:$BE$27,2,FALSE)+VLOOKUP($Y11,$BA$11:$BE$27,2,FALSE))*($AS$3/(1-$AS$3)))/(COUNTA($D11:$F11)+COUNTA($W11:$Y11)*($AS$3/(1-$AS$3))),"")</f>
        <v>1.5</v>
      </c>
      <c r="AP11" s="75" t="str">
        <f t="shared" ref="AP11:AP42" si="8">IF(AO11&lt;&gt;"",VLOOKUP(AO11,$BD$11:$BE$27,2),"")</f>
        <v>2+</v>
      </c>
      <c r="AQ11" s="76">
        <f>IF(AND(COUNTA(Z11:AH11)&gt;0,COUNTA(G11:O11)&gt;0),(R11*AX11+AK11*AY11*($AS$3/(1-$AS$3)))/(AX11+AY11*($AS$3/(1-$AS$3))),"")</f>
        <v>1.7692307692307692</v>
      </c>
      <c r="AR11" s="77">
        <f t="shared" ref="AR11:AR42" si="9">IF(AQ11&lt;&gt;"",VLOOKUP(AQ11,$BD$11:$BE$27,2),"")</f>
        <v>2</v>
      </c>
      <c r="AS11" s="23">
        <f>IF(AND(AO11&lt;&gt;"",AQ11&lt;&gt;""),AO11*($AO$8)+AQ11*$AQ$8,"")</f>
        <v>1.6803846153846154</v>
      </c>
      <c r="AT11" s="24" t="str">
        <f t="shared" ref="AT11:AT42" si="10">IF(AS11&lt;&gt;"",VLOOKUP(AS11,$BD$11:$BE$27,2),"")</f>
        <v>2+</v>
      </c>
      <c r="AU11" s="59">
        <f>IF(AND(AM11&lt;&gt;"",U11&lt;&gt;""),AM11-T11,0)</f>
        <v>0.5</v>
      </c>
      <c r="AV11" s="45">
        <v>4</v>
      </c>
      <c r="AW11" s="11"/>
      <c r="AX11" s="11">
        <f>IF(G11&lt;&gt;"",$G$8,0)+IF(H11&lt;&gt;"",$H$8,0)+IF(I11&lt;&gt;"",$I$8,0)+IF(J11&lt;&gt;"",$J$8,0)+IF(K11&lt;&gt;"",$K$8,0)+IF(L11&lt;&gt;"",$L$8,0)+IF(M11&lt;&gt;"",$M$8,0)+IF(N11&lt;&gt;"",$N$8,0)+IF(O11&lt;&gt;"",$O$8,0)</f>
        <v>4</v>
      </c>
      <c r="AY11" s="11">
        <f>IF(Z11&lt;&gt;"",$Z$8,0)+IF(AA11&lt;&gt;"",$AA$8,0)+IF(AB11&lt;&gt;"",$AB$8,0)+IF(AC11&lt;&gt;"",$AC$8,0)+IF(AD11&lt;&gt;"",$AD$8,0)+IF(AE11&lt;&gt;"",$AE$8,0)+IF(AF11&lt;&gt;"",$AF$8,0)+IF(AG11&lt;&gt;"",$AG$8,0)+IF(AH11&lt;&gt;"",$AH$8,0)</f>
        <v>2</v>
      </c>
      <c r="AZ11" s="11"/>
      <c r="BA11" s="26">
        <v>0</v>
      </c>
      <c r="BB11" s="27">
        <v>0</v>
      </c>
      <c r="BC11" s="28"/>
      <c r="BD11" s="27">
        <v>0</v>
      </c>
      <c r="BE11" s="29">
        <v>0</v>
      </c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3.5" thickBot="1" x14ac:dyDescent="0.25">
      <c r="A12" s="30" t="s">
        <v>3</v>
      </c>
      <c r="B12" s="4"/>
      <c r="C12" s="5"/>
      <c r="D12" s="53"/>
      <c r="E12" s="54"/>
      <c r="F12" s="54"/>
      <c r="G12" s="43"/>
      <c r="H12" s="43"/>
      <c r="I12" s="43"/>
      <c r="J12" s="43"/>
      <c r="K12" s="43"/>
      <c r="L12" s="43"/>
      <c r="M12" s="44"/>
      <c r="N12" s="44"/>
      <c r="O12" s="44"/>
      <c r="P12" s="57" t="str">
        <f>IF(COUNTA(D12:F12)&gt;0,(VLOOKUP($D12,$BA$11:$BE$27,2,FALSE)+VLOOKUP($E12,$BA$11:$BE$27,2,FALSE)+VLOOKUP($F12,$BA$11:$BE$27,2,FALSE))/COUNTA($D12:$F12),"")</f>
        <v/>
      </c>
      <c r="Q12" s="32" t="str">
        <f t="shared" si="2"/>
        <v/>
      </c>
      <c r="R12" s="57" t="str">
        <f t="shared" ref="R12:R42" si="11">IF(COUNTA(G12:O12)&gt;0,(VLOOKUP($G12,$BA$11:$BE$27,2,FALSE)*$G$8+VLOOKUP($H12,$BA$11:$BE$27,2,FALSE)*$H$8+VLOOKUP($I12,$BA$11:$BE$27,2,FALSE)*$I$8+VLOOKUP($J12,$BA$11:$BE$27,2,FALSE)*$J$8+VLOOKUP($K12,$BA$11:$BE$27,2,FALSE)*$K$8+VLOOKUP($L12,$BA$11:$BE$27,2,FALSE)*$L$8+VLOOKUP($M12,$BA$11:$BE$27,2,FALSE)*$M$8+VLOOKUP($N12,$BA$11:$BE$27,2,FALSE)*$N$8+VLOOKUP($O12,$BA$11:$BE$27,2,FALSE)*$O$8)/AX12,"")</f>
        <v/>
      </c>
      <c r="S12" s="33" t="str">
        <f t="shared" si="3"/>
        <v/>
      </c>
      <c r="T12" s="57" t="str">
        <f t="shared" ref="T12:T43" si="12">IF(AND(P12&lt;&gt;"",R12&lt;&gt;""),P12*$P$8+R12*$R$8,IF(P12="",R12,P12))</f>
        <v/>
      </c>
      <c r="U12" s="32" t="str">
        <f t="shared" si="4"/>
        <v/>
      </c>
      <c r="V12" s="46"/>
      <c r="W12" s="49"/>
      <c r="X12" s="50"/>
      <c r="Y12" s="50"/>
      <c r="Z12" s="43"/>
      <c r="AA12" s="43"/>
      <c r="AB12" s="43"/>
      <c r="AC12" s="43"/>
      <c r="AD12" s="43"/>
      <c r="AE12" s="43"/>
      <c r="AF12" s="44"/>
      <c r="AG12" s="44"/>
      <c r="AH12" s="44"/>
      <c r="AI12" s="31" t="str">
        <f>IF(COUNTA(W12:Y12)&gt;0,(VLOOKUP($W12,$BA$11:$BE$27,2,FALSE)+VLOOKUP($X12,$BA$11:$BE$27,2,FALSE)+VLOOKUP($Y12,$BA$11:$BE$27,2,FALSE))/(COUNTA($W12:$Y12)),"")</f>
        <v/>
      </c>
      <c r="AJ12" s="32" t="str">
        <f t="shared" si="5"/>
        <v/>
      </c>
      <c r="AK12" s="57" t="str">
        <f t="shared" ref="AK12:AK42" si="13">IF(COUNTA(Z12:AH12)&gt;0,(VLOOKUP($Z12,$BA$11:$BE$27,2,FALSE)*$Z$8+VLOOKUP($AA12,$BA$11:$BE$27,2,FALSE)*$AA$8+VLOOKUP($AB12,$BA$11:$BE$27,2,FALSE)*$AB$8+VLOOKUP($AC12,$BA$11:$BE$27,2,FALSE)*$AC$8+VLOOKUP($AD12,$BA$11:$BE$27,2,FALSE)*$AD$8+VLOOKUP($AE12,$BA$11:$BE$27,2,FALSE)*$AE$8+VLOOKUP($AF12,$BA$11:$BE$27,2,FALSE)*$AF$8+VLOOKUP($AG12,$BA$11:$BE$27,2,FALSE)*$AG$8+VLOOKUP($AH12,$BA$11:$BE$27,2,FALSE)*$AH$8)/$AY12,"")</f>
        <v/>
      </c>
      <c r="AL12" s="33" t="str">
        <f t="shared" si="6"/>
        <v/>
      </c>
      <c r="AM12" s="57" t="str">
        <f t="shared" si="7"/>
        <v/>
      </c>
      <c r="AN12" s="32" t="str">
        <f>IF(AM12&lt;&gt;"",VLOOKUP(AM12,$BD$12:$BE$28,2),"")</f>
        <v/>
      </c>
      <c r="AO12" s="78" t="str">
        <f t="shared" ref="AO12:AO42" si="14">IF(COUNTA(W12:Y12)+COUNTA(D12:F12)&gt;0,(VLOOKUP($D12,$BA$11:$BE$27,2,FALSE)+VLOOKUP($E12,$BA$11:$BE$27,2,FALSE)+VLOOKUP($F12,$BA$11:$BE$27,2,FALSE)+(VLOOKUP($W12,$BA$11:$BE$27,2,FALSE)+VLOOKUP($X12,$BA$11:$BE$27,2,FALSE)+VLOOKUP($Y12,$BA$11:$BE$27,2,FALSE))*($AS$3/(1-$AS$3)))/(COUNTA($D12:$F12)+COUNTA($W12:$Y12)*($AS$3/(1-$AS$3))),"")</f>
        <v/>
      </c>
      <c r="AP12" s="79" t="str">
        <f t="shared" si="8"/>
        <v/>
      </c>
      <c r="AQ12" s="78" t="str">
        <f t="shared" ref="AQ12:AQ42" si="15">IF(AND(COUNTA(Z12:AH12)&gt;0,COUNTA(G12:O12)&gt;0),(R12*AX12+AK12*AY12*($AS$3/(1-$AS$3)))/(AX12+AY12*($AS$3/(1-$AS$3))),"")</f>
        <v/>
      </c>
      <c r="AR12" s="80" t="str">
        <f t="shared" si="9"/>
        <v/>
      </c>
      <c r="AS12" s="57" t="str">
        <f t="shared" ref="AS12:AS42" si="16">IF(AND(AO12&lt;&gt;"",AQ12&lt;&gt;""),AO12*($AO$8)+AQ12*$AQ$8,"")</f>
        <v/>
      </c>
      <c r="AT12" s="32" t="str">
        <f t="shared" si="10"/>
        <v/>
      </c>
      <c r="AU12" s="60">
        <f>IF(AND(AM12&lt;&gt;"",U12&lt;&gt;""),AM12-T12,0)</f>
        <v>0</v>
      </c>
      <c r="AV12" s="46">
        <v>4</v>
      </c>
      <c r="AW12" s="11"/>
      <c r="AX12" s="11">
        <f t="shared" ref="AX12:AX24" si="17">IF(G12&lt;&gt;"",$G$8,0)+IF(H12&lt;&gt;"",$H$8,0)+IF(I12&lt;&gt;"",$I$8,0)+IF(J12&lt;&gt;"",$J$8,0)+IF(K12&lt;&gt;"",$K$8,0)+IF(L12&lt;&gt;"",$L$8,0)+IF(M12&lt;&gt;"",$M$8,0)+IF(N12&lt;&gt;"",$N$8,0)+IF(O12&lt;&gt;"",$O$8,0)</f>
        <v>0</v>
      </c>
      <c r="AY12" s="11">
        <f t="shared" ref="AY12:AY24" si="18">IF(Z12&lt;&gt;"",$Z$8,0)+IF(AA12&lt;&gt;"",$AA$8,0)+IF(AB12&lt;&gt;"",$AB$8,0)+IF(AC12&lt;&gt;"",$AC$8,0)+IF(AD12&lt;&gt;"",$AD$8,0)+IF(AE12&lt;&gt;"",$AE$8,0)+IF(AF12&lt;&gt;"",$AF$8,0)+IF(AG12&lt;&gt;"",$AG$8,0)+IF(AH12&lt;&gt;"",$AH$8,0)</f>
        <v>0</v>
      </c>
      <c r="AZ12" s="11"/>
      <c r="BA12" s="34" t="s">
        <v>38</v>
      </c>
      <c r="BB12" s="41">
        <v>0.75</v>
      </c>
      <c r="BC12" s="28"/>
      <c r="BD12" s="41">
        <v>0.5</v>
      </c>
      <c r="BE12" s="35" t="s">
        <v>38</v>
      </c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3.5" thickBot="1" x14ac:dyDescent="0.25">
      <c r="A13" s="36" t="s">
        <v>4</v>
      </c>
      <c r="B13" s="6"/>
      <c r="C13" s="2"/>
      <c r="D13" s="51"/>
      <c r="E13" s="52"/>
      <c r="F13" s="52"/>
      <c r="G13" s="42"/>
      <c r="H13" s="42"/>
      <c r="I13" s="42"/>
      <c r="J13" s="42"/>
      <c r="K13" s="42"/>
      <c r="L13" s="42"/>
      <c r="M13" s="7"/>
      <c r="N13" s="7"/>
      <c r="O13" s="7"/>
      <c r="P13" s="23" t="str">
        <f t="shared" ref="P13:P34" si="19">IF(COUNTA(D13:F13)&gt;0,(VLOOKUP($D13,$BA$11:$BE$27,2,FALSE)+VLOOKUP($E13,$BA$11:$BE$27,2,FALSE)+VLOOKUP($F13,$BA$11:$BE$27,2,FALSE))/COUNTA($D13:$F13),"")</f>
        <v/>
      </c>
      <c r="Q13" s="24" t="str">
        <f t="shared" si="2"/>
        <v/>
      </c>
      <c r="R13" s="70" t="str">
        <f t="shared" si="11"/>
        <v/>
      </c>
      <c r="S13" s="25" t="str">
        <f t="shared" si="3"/>
        <v/>
      </c>
      <c r="T13" s="23" t="str">
        <f t="shared" si="12"/>
        <v/>
      </c>
      <c r="U13" s="24" t="str">
        <f t="shared" si="4"/>
        <v/>
      </c>
      <c r="V13" s="45"/>
      <c r="W13" s="47"/>
      <c r="X13" s="48"/>
      <c r="Y13" s="48"/>
      <c r="Z13" s="42"/>
      <c r="AA13" s="71"/>
      <c r="AB13" s="42"/>
      <c r="AC13" s="42"/>
      <c r="AD13" s="42"/>
      <c r="AE13" s="42"/>
      <c r="AF13" s="7"/>
      <c r="AG13" s="7"/>
      <c r="AH13" s="7"/>
      <c r="AI13" s="23" t="str">
        <f t="shared" ref="AI13:AI41" si="20">IF(COUNTA(W13:Y13)&gt;0,(VLOOKUP($W13,$BA$11:$BE$27,2,FALSE)+VLOOKUP($X13,$BA$11:$BE$27,2,FALSE)+VLOOKUP($Y13,$BA$11:$BE$27,2,FALSE))/(COUNTA($W13:$Y13)),"")</f>
        <v/>
      </c>
      <c r="AJ13" s="24" t="str">
        <f t="shared" si="5"/>
        <v/>
      </c>
      <c r="AK13" s="70" t="str">
        <f t="shared" si="13"/>
        <v/>
      </c>
      <c r="AL13" s="25" t="str">
        <f t="shared" si="6"/>
        <v/>
      </c>
      <c r="AM13" s="23" t="str">
        <f t="shared" si="7"/>
        <v/>
      </c>
      <c r="AN13" s="24" t="str">
        <f>IF(AM13&lt;&gt;"",VLOOKUP(AM13,$BD$11:$BE$27,2),"")</f>
        <v/>
      </c>
      <c r="AO13" s="81" t="str">
        <f t="shared" si="14"/>
        <v/>
      </c>
      <c r="AP13" s="75" t="str">
        <f t="shared" si="8"/>
        <v/>
      </c>
      <c r="AQ13" s="82" t="str">
        <f t="shared" si="15"/>
        <v/>
      </c>
      <c r="AR13" s="77" t="str">
        <f t="shared" si="9"/>
        <v/>
      </c>
      <c r="AS13" s="23" t="str">
        <f t="shared" si="16"/>
        <v/>
      </c>
      <c r="AT13" s="24" t="str">
        <f t="shared" si="10"/>
        <v/>
      </c>
      <c r="AU13" s="59">
        <f t="shared" ref="AU13:AU41" si="21">IF(AND(AM13&lt;&gt;"",U13&lt;&gt;""),AM13-T13,0)</f>
        <v>0</v>
      </c>
      <c r="AV13" s="45">
        <v>3</v>
      </c>
      <c r="AW13" s="11"/>
      <c r="AX13" s="11">
        <f t="shared" si="17"/>
        <v>0</v>
      </c>
      <c r="AY13" s="11">
        <f t="shared" si="18"/>
        <v>0</v>
      </c>
      <c r="AZ13" s="11"/>
      <c r="BA13" s="34">
        <v>1</v>
      </c>
      <c r="BB13" s="41">
        <v>1</v>
      </c>
      <c r="BC13" s="28"/>
      <c r="BD13" s="41">
        <v>0.75</v>
      </c>
      <c r="BE13" s="35">
        <v>1</v>
      </c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3.5" thickBot="1" x14ac:dyDescent="0.25">
      <c r="A14" s="30" t="s">
        <v>5</v>
      </c>
      <c r="B14" s="4"/>
      <c r="C14" s="5"/>
      <c r="D14" s="53"/>
      <c r="E14" s="54"/>
      <c r="F14" s="54"/>
      <c r="G14" s="43"/>
      <c r="H14" s="43"/>
      <c r="I14" s="43"/>
      <c r="J14" s="43"/>
      <c r="K14" s="43"/>
      <c r="L14" s="43"/>
      <c r="M14" s="44"/>
      <c r="N14" s="44"/>
      <c r="O14" s="44"/>
      <c r="P14" s="57" t="str">
        <f t="shared" si="19"/>
        <v/>
      </c>
      <c r="Q14" s="32" t="str">
        <f t="shared" si="2"/>
        <v/>
      </c>
      <c r="R14" s="57" t="str">
        <f t="shared" si="11"/>
        <v/>
      </c>
      <c r="S14" s="33" t="str">
        <f t="shared" si="3"/>
        <v/>
      </c>
      <c r="T14" s="57" t="str">
        <f t="shared" si="12"/>
        <v/>
      </c>
      <c r="U14" s="32" t="str">
        <f t="shared" si="4"/>
        <v/>
      </c>
      <c r="V14" s="46"/>
      <c r="W14" s="49"/>
      <c r="X14" s="50"/>
      <c r="Y14" s="50"/>
      <c r="Z14" s="43"/>
      <c r="AA14" s="72"/>
      <c r="AB14" s="43"/>
      <c r="AC14" s="43"/>
      <c r="AD14" s="43"/>
      <c r="AE14" s="43"/>
      <c r="AF14" s="44"/>
      <c r="AG14" s="44"/>
      <c r="AH14" s="44"/>
      <c r="AI14" s="31" t="str">
        <f t="shared" si="20"/>
        <v/>
      </c>
      <c r="AJ14" s="32" t="str">
        <f t="shared" si="5"/>
        <v/>
      </c>
      <c r="AK14" s="57" t="str">
        <f t="shared" si="13"/>
        <v/>
      </c>
      <c r="AL14" s="33" t="str">
        <f t="shared" si="6"/>
        <v/>
      </c>
      <c r="AM14" s="57" t="str">
        <f t="shared" si="7"/>
        <v/>
      </c>
      <c r="AN14" s="32" t="str">
        <f>IF(AM14&lt;&gt;"",VLOOKUP(AM14,$BD$12:$BE$28,2),"")</f>
        <v/>
      </c>
      <c r="AO14" s="78" t="str">
        <f t="shared" si="14"/>
        <v/>
      </c>
      <c r="AP14" s="79" t="str">
        <f t="shared" si="8"/>
        <v/>
      </c>
      <c r="AQ14" s="78" t="str">
        <f t="shared" si="15"/>
        <v/>
      </c>
      <c r="AR14" s="80" t="str">
        <f t="shared" si="9"/>
        <v/>
      </c>
      <c r="AS14" s="57" t="str">
        <f t="shared" si="16"/>
        <v/>
      </c>
      <c r="AT14" s="32" t="str">
        <f t="shared" si="10"/>
        <v/>
      </c>
      <c r="AU14" s="60">
        <f t="shared" si="21"/>
        <v>0</v>
      </c>
      <c r="AV14" s="46">
        <v>4</v>
      </c>
      <c r="AW14" s="11"/>
      <c r="AX14" s="11">
        <f t="shared" si="17"/>
        <v>0</v>
      </c>
      <c r="AY14" s="11">
        <f t="shared" si="18"/>
        <v>0</v>
      </c>
      <c r="AZ14" s="11"/>
      <c r="BA14" s="34" t="s">
        <v>39</v>
      </c>
      <c r="BB14" s="41">
        <v>1.25</v>
      </c>
      <c r="BC14" s="28"/>
      <c r="BD14" s="41">
        <v>1.25</v>
      </c>
      <c r="BE14" s="35" t="s">
        <v>39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3.5" thickBot="1" x14ac:dyDescent="0.25">
      <c r="A15" s="22" t="s">
        <v>6</v>
      </c>
      <c r="B15" s="1"/>
      <c r="C15" s="3"/>
      <c r="D15" s="51"/>
      <c r="E15" s="52"/>
      <c r="F15" s="52"/>
      <c r="G15" s="42"/>
      <c r="H15" s="42"/>
      <c r="I15" s="42"/>
      <c r="J15" s="42"/>
      <c r="K15" s="42"/>
      <c r="L15" s="42"/>
      <c r="M15" s="7"/>
      <c r="N15" s="7"/>
      <c r="O15" s="7"/>
      <c r="P15" s="23" t="str">
        <f t="shared" si="19"/>
        <v/>
      </c>
      <c r="Q15" s="24" t="str">
        <f t="shared" si="2"/>
        <v/>
      </c>
      <c r="R15" s="70" t="str">
        <f t="shared" si="11"/>
        <v/>
      </c>
      <c r="S15" s="25" t="str">
        <f t="shared" si="3"/>
        <v/>
      </c>
      <c r="T15" s="23" t="str">
        <f t="shared" si="12"/>
        <v/>
      </c>
      <c r="U15" s="24" t="str">
        <f t="shared" si="4"/>
        <v/>
      </c>
      <c r="V15" s="45"/>
      <c r="W15" s="47"/>
      <c r="X15" s="48"/>
      <c r="Y15" s="48"/>
      <c r="Z15" s="42"/>
      <c r="AA15" s="71"/>
      <c r="AB15" s="42"/>
      <c r="AC15" s="42"/>
      <c r="AD15" s="42"/>
      <c r="AE15" s="42"/>
      <c r="AF15" s="7"/>
      <c r="AG15" s="7"/>
      <c r="AH15" s="7"/>
      <c r="AI15" s="23" t="str">
        <f t="shared" si="20"/>
        <v/>
      </c>
      <c r="AJ15" s="24" t="str">
        <f t="shared" si="5"/>
        <v/>
      </c>
      <c r="AK15" s="70" t="str">
        <f t="shared" si="13"/>
        <v/>
      </c>
      <c r="AL15" s="25" t="str">
        <f t="shared" si="6"/>
        <v/>
      </c>
      <c r="AM15" s="23" t="str">
        <f t="shared" si="7"/>
        <v/>
      </c>
      <c r="AN15" s="24" t="str">
        <f>IF(AM15&lt;&gt;"",VLOOKUP(AM15,$BD$11:$BE$27,2),"")</f>
        <v/>
      </c>
      <c r="AO15" s="81" t="str">
        <f t="shared" si="14"/>
        <v/>
      </c>
      <c r="AP15" s="75" t="str">
        <f t="shared" si="8"/>
        <v/>
      </c>
      <c r="AQ15" s="82" t="str">
        <f t="shared" si="15"/>
        <v/>
      </c>
      <c r="AR15" s="77" t="str">
        <f t="shared" si="9"/>
        <v/>
      </c>
      <c r="AS15" s="23" t="str">
        <f t="shared" si="16"/>
        <v/>
      </c>
      <c r="AT15" s="24" t="str">
        <f t="shared" si="10"/>
        <v/>
      </c>
      <c r="AU15" s="59">
        <f t="shared" si="21"/>
        <v>0</v>
      </c>
      <c r="AV15" s="45">
        <v>3</v>
      </c>
      <c r="AW15" s="11"/>
      <c r="AX15" s="11">
        <f t="shared" si="17"/>
        <v>0</v>
      </c>
      <c r="AY15" s="11">
        <f t="shared" si="18"/>
        <v>0</v>
      </c>
      <c r="AZ15" s="11"/>
      <c r="BA15" s="34" t="s">
        <v>40</v>
      </c>
      <c r="BB15" s="41">
        <v>1.75</v>
      </c>
      <c r="BC15" s="28"/>
      <c r="BD15" s="41">
        <v>1.5</v>
      </c>
      <c r="BE15" s="35" t="s">
        <v>40</v>
      </c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3.5" thickBot="1" x14ac:dyDescent="0.25">
      <c r="A16" s="30" t="s">
        <v>7</v>
      </c>
      <c r="B16" s="4"/>
      <c r="C16" s="5"/>
      <c r="D16" s="53"/>
      <c r="E16" s="54"/>
      <c r="F16" s="54"/>
      <c r="G16" s="72"/>
      <c r="H16" s="72"/>
      <c r="I16" s="43"/>
      <c r="J16" s="43"/>
      <c r="K16" s="43"/>
      <c r="L16" s="43"/>
      <c r="M16" s="44"/>
      <c r="N16" s="44"/>
      <c r="O16" s="44"/>
      <c r="P16" s="57" t="str">
        <f t="shared" si="19"/>
        <v/>
      </c>
      <c r="Q16" s="32" t="str">
        <f t="shared" si="2"/>
        <v/>
      </c>
      <c r="R16" s="57" t="str">
        <f t="shared" si="11"/>
        <v/>
      </c>
      <c r="S16" s="33" t="str">
        <f t="shared" si="3"/>
        <v/>
      </c>
      <c r="T16" s="57" t="str">
        <f t="shared" si="12"/>
        <v/>
      </c>
      <c r="U16" s="32" t="str">
        <f t="shared" si="4"/>
        <v/>
      </c>
      <c r="V16" s="46"/>
      <c r="W16" s="49"/>
      <c r="X16" s="50"/>
      <c r="Y16" s="50"/>
      <c r="Z16" s="43"/>
      <c r="AA16" s="72"/>
      <c r="AB16" s="43"/>
      <c r="AC16" s="43"/>
      <c r="AD16" s="43"/>
      <c r="AE16" s="43"/>
      <c r="AF16" s="44"/>
      <c r="AG16" s="44"/>
      <c r="AH16" s="44"/>
      <c r="AI16" s="31" t="str">
        <f t="shared" si="20"/>
        <v/>
      </c>
      <c r="AJ16" s="32" t="str">
        <f t="shared" si="5"/>
        <v/>
      </c>
      <c r="AK16" s="57" t="str">
        <f t="shared" si="13"/>
        <v/>
      </c>
      <c r="AL16" s="33" t="str">
        <f t="shared" si="6"/>
        <v/>
      </c>
      <c r="AM16" s="57" t="str">
        <f t="shared" si="7"/>
        <v/>
      </c>
      <c r="AN16" s="32" t="str">
        <f>IF(AM16&lt;&gt;"",VLOOKUP(AM16,$BD$12:$BE$28,2),"")</f>
        <v/>
      </c>
      <c r="AO16" s="78" t="str">
        <f t="shared" si="14"/>
        <v/>
      </c>
      <c r="AP16" s="79" t="str">
        <f t="shared" si="8"/>
        <v/>
      </c>
      <c r="AQ16" s="78" t="str">
        <f t="shared" si="15"/>
        <v/>
      </c>
      <c r="AR16" s="80" t="str">
        <f t="shared" si="9"/>
        <v/>
      </c>
      <c r="AS16" s="57" t="str">
        <f t="shared" si="16"/>
        <v/>
      </c>
      <c r="AT16" s="32" t="str">
        <f t="shared" si="10"/>
        <v/>
      </c>
      <c r="AU16" s="60">
        <f t="shared" si="21"/>
        <v>0</v>
      </c>
      <c r="AV16" s="46">
        <v>4</v>
      </c>
      <c r="AX16" s="11">
        <f t="shared" si="17"/>
        <v>0</v>
      </c>
      <c r="AY16" s="11">
        <f t="shared" si="18"/>
        <v>0</v>
      </c>
      <c r="BA16" s="34">
        <v>2</v>
      </c>
      <c r="BB16" s="41">
        <v>2</v>
      </c>
      <c r="BC16" s="28"/>
      <c r="BD16" s="41">
        <v>1.75</v>
      </c>
      <c r="BE16" s="35">
        <v>2</v>
      </c>
    </row>
    <row r="17" spans="1:130" ht="13.5" thickBot="1" x14ac:dyDescent="0.25">
      <c r="A17" s="22" t="s">
        <v>8</v>
      </c>
      <c r="B17" s="1"/>
      <c r="C17" s="3"/>
      <c r="D17" s="51"/>
      <c r="E17" s="52"/>
      <c r="F17" s="52"/>
      <c r="G17" s="71"/>
      <c r="H17" s="71"/>
      <c r="I17" s="42"/>
      <c r="J17" s="42"/>
      <c r="K17" s="42"/>
      <c r="L17" s="42"/>
      <c r="M17" s="7"/>
      <c r="N17" s="7"/>
      <c r="O17" s="7"/>
      <c r="P17" s="23" t="str">
        <f t="shared" si="19"/>
        <v/>
      </c>
      <c r="Q17" s="24" t="str">
        <f t="shared" si="2"/>
        <v/>
      </c>
      <c r="R17" s="70" t="str">
        <f t="shared" si="11"/>
        <v/>
      </c>
      <c r="S17" s="25" t="str">
        <f t="shared" si="3"/>
        <v/>
      </c>
      <c r="T17" s="23" t="str">
        <f t="shared" si="12"/>
        <v/>
      </c>
      <c r="U17" s="24" t="str">
        <f t="shared" si="4"/>
        <v/>
      </c>
      <c r="V17" s="45"/>
      <c r="W17" s="47"/>
      <c r="X17" s="48"/>
      <c r="Y17" s="48"/>
      <c r="Z17" s="42"/>
      <c r="AA17" s="71"/>
      <c r="AB17" s="42"/>
      <c r="AC17" s="42"/>
      <c r="AD17" s="42"/>
      <c r="AE17" s="42"/>
      <c r="AF17" s="7"/>
      <c r="AG17" s="7"/>
      <c r="AH17" s="7"/>
      <c r="AI17" s="23" t="str">
        <f t="shared" si="20"/>
        <v/>
      </c>
      <c r="AJ17" s="24" t="str">
        <f t="shared" si="5"/>
        <v/>
      </c>
      <c r="AK17" s="70" t="str">
        <f t="shared" si="13"/>
        <v/>
      </c>
      <c r="AL17" s="25" t="str">
        <f t="shared" si="6"/>
        <v/>
      </c>
      <c r="AM17" s="23" t="str">
        <f t="shared" si="7"/>
        <v/>
      </c>
      <c r="AN17" s="24" t="str">
        <f>IF(AM17&lt;&gt;"",VLOOKUP(AM17,$BD$11:$BE$27,2),"")</f>
        <v/>
      </c>
      <c r="AO17" s="81" t="str">
        <f t="shared" si="14"/>
        <v/>
      </c>
      <c r="AP17" s="75" t="str">
        <f t="shared" si="8"/>
        <v/>
      </c>
      <c r="AQ17" s="82" t="str">
        <f t="shared" si="15"/>
        <v/>
      </c>
      <c r="AR17" s="77" t="str">
        <f t="shared" si="9"/>
        <v/>
      </c>
      <c r="AS17" s="23" t="str">
        <f t="shared" si="16"/>
        <v/>
      </c>
      <c r="AT17" s="24" t="str">
        <f t="shared" si="10"/>
        <v/>
      </c>
      <c r="AU17" s="59">
        <f t="shared" si="21"/>
        <v>0</v>
      </c>
      <c r="AV17" s="45">
        <v>4</v>
      </c>
      <c r="AX17" s="11">
        <f t="shared" si="17"/>
        <v>0</v>
      </c>
      <c r="AY17" s="11">
        <f t="shared" si="18"/>
        <v>0</v>
      </c>
      <c r="BA17" s="34" t="s">
        <v>41</v>
      </c>
      <c r="BB17" s="41">
        <v>2.25</v>
      </c>
      <c r="BC17" s="28"/>
      <c r="BD17" s="41">
        <v>2.25</v>
      </c>
      <c r="BE17" s="35" t="s">
        <v>41</v>
      </c>
    </row>
    <row r="18" spans="1:130" ht="13.5" thickBot="1" x14ac:dyDescent="0.25">
      <c r="A18" s="30" t="s">
        <v>9</v>
      </c>
      <c r="B18" s="4"/>
      <c r="C18" s="5"/>
      <c r="D18" s="53"/>
      <c r="E18" s="54"/>
      <c r="F18" s="54"/>
      <c r="G18" s="43"/>
      <c r="H18" s="43"/>
      <c r="I18" s="43"/>
      <c r="J18" s="43"/>
      <c r="K18" s="43"/>
      <c r="L18" s="43"/>
      <c r="M18" s="44"/>
      <c r="N18" s="44"/>
      <c r="O18" s="44"/>
      <c r="P18" s="57" t="str">
        <f t="shared" si="19"/>
        <v/>
      </c>
      <c r="Q18" s="32" t="str">
        <f t="shared" si="2"/>
        <v/>
      </c>
      <c r="R18" s="57" t="str">
        <f t="shared" si="11"/>
        <v/>
      </c>
      <c r="S18" s="33" t="str">
        <f t="shared" si="3"/>
        <v/>
      </c>
      <c r="T18" s="57" t="str">
        <f t="shared" si="12"/>
        <v/>
      </c>
      <c r="U18" s="32" t="str">
        <f t="shared" si="4"/>
        <v/>
      </c>
      <c r="V18" s="46"/>
      <c r="W18" s="49"/>
      <c r="X18" s="50"/>
      <c r="Y18" s="50"/>
      <c r="Z18" s="43"/>
      <c r="AA18" s="43"/>
      <c r="AB18" s="43"/>
      <c r="AC18" s="43"/>
      <c r="AD18" s="43"/>
      <c r="AE18" s="43"/>
      <c r="AF18" s="44"/>
      <c r="AG18" s="44"/>
      <c r="AH18" s="44"/>
      <c r="AI18" s="31" t="str">
        <f t="shared" si="20"/>
        <v/>
      </c>
      <c r="AJ18" s="32" t="str">
        <f t="shared" si="5"/>
        <v/>
      </c>
      <c r="AK18" s="57" t="str">
        <f t="shared" si="13"/>
        <v/>
      </c>
      <c r="AL18" s="33" t="str">
        <f t="shared" si="6"/>
        <v/>
      </c>
      <c r="AM18" s="57" t="str">
        <f t="shared" si="7"/>
        <v/>
      </c>
      <c r="AN18" s="32" t="str">
        <f>IF(AM18&lt;&gt;"",VLOOKUP(AM18,$BD$12:$BE$28,2),"")</f>
        <v/>
      </c>
      <c r="AO18" s="78" t="str">
        <f t="shared" si="14"/>
        <v/>
      </c>
      <c r="AP18" s="79" t="str">
        <f t="shared" si="8"/>
        <v/>
      </c>
      <c r="AQ18" s="78" t="str">
        <f t="shared" si="15"/>
        <v/>
      </c>
      <c r="AR18" s="80" t="str">
        <f t="shared" si="9"/>
        <v/>
      </c>
      <c r="AS18" s="57" t="str">
        <f t="shared" si="16"/>
        <v/>
      </c>
      <c r="AT18" s="32" t="str">
        <f t="shared" si="10"/>
        <v/>
      </c>
      <c r="AU18" s="60">
        <f t="shared" si="21"/>
        <v>0</v>
      </c>
      <c r="AV18" s="46">
        <v>3</v>
      </c>
      <c r="AW18" s="11"/>
      <c r="AX18" s="11">
        <f t="shared" si="17"/>
        <v>0</v>
      </c>
      <c r="AY18" s="11">
        <f t="shared" si="18"/>
        <v>0</v>
      </c>
      <c r="AZ18" s="11"/>
      <c r="BA18" s="34" t="s">
        <v>42</v>
      </c>
      <c r="BB18" s="41">
        <v>2.75</v>
      </c>
      <c r="BC18" s="28"/>
      <c r="BD18" s="41">
        <v>2.5</v>
      </c>
      <c r="BE18" s="35" t="s">
        <v>42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</row>
    <row r="19" spans="1:130" ht="13.5" thickBot="1" x14ac:dyDescent="0.25">
      <c r="A19" s="22" t="s">
        <v>10</v>
      </c>
      <c r="B19" s="1"/>
      <c r="C19" s="3"/>
      <c r="D19" s="51"/>
      <c r="E19" s="52"/>
      <c r="F19" s="52"/>
      <c r="G19" s="42"/>
      <c r="H19" s="42"/>
      <c r="I19" s="42"/>
      <c r="J19" s="42"/>
      <c r="K19" s="42"/>
      <c r="L19" s="42"/>
      <c r="M19" s="7"/>
      <c r="N19" s="7"/>
      <c r="O19" s="7"/>
      <c r="P19" s="23" t="str">
        <f t="shared" si="19"/>
        <v/>
      </c>
      <c r="Q19" s="24" t="str">
        <f t="shared" si="2"/>
        <v/>
      </c>
      <c r="R19" s="70" t="str">
        <f t="shared" si="11"/>
        <v/>
      </c>
      <c r="S19" s="25" t="str">
        <f t="shared" si="3"/>
        <v/>
      </c>
      <c r="T19" s="23" t="str">
        <f t="shared" si="12"/>
        <v/>
      </c>
      <c r="U19" s="24" t="str">
        <f t="shared" si="4"/>
        <v/>
      </c>
      <c r="V19" s="45"/>
      <c r="W19" s="47"/>
      <c r="X19" s="48"/>
      <c r="Y19" s="48"/>
      <c r="Z19" s="42"/>
      <c r="AA19" s="42"/>
      <c r="AB19" s="42"/>
      <c r="AC19" s="42"/>
      <c r="AD19" s="42"/>
      <c r="AE19" s="42"/>
      <c r="AF19" s="7"/>
      <c r="AG19" s="7"/>
      <c r="AH19" s="7"/>
      <c r="AI19" s="23" t="str">
        <f t="shared" si="20"/>
        <v/>
      </c>
      <c r="AJ19" s="24" t="str">
        <f t="shared" si="5"/>
        <v/>
      </c>
      <c r="AK19" s="70" t="str">
        <f t="shared" si="13"/>
        <v/>
      </c>
      <c r="AL19" s="25" t="str">
        <f t="shared" si="6"/>
        <v/>
      </c>
      <c r="AM19" s="23" t="str">
        <f t="shared" si="7"/>
        <v/>
      </c>
      <c r="AN19" s="24" t="str">
        <f>IF(AM19&lt;&gt;"",VLOOKUP(AM19,$BD$11:$BE$27,2),"")</f>
        <v/>
      </c>
      <c r="AO19" s="81" t="str">
        <f t="shared" si="14"/>
        <v/>
      </c>
      <c r="AP19" s="75" t="str">
        <f t="shared" si="8"/>
        <v/>
      </c>
      <c r="AQ19" s="82" t="str">
        <f t="shared" si="15"/>
        <v/>
      </c>
      <c r="AR19" s="77" t="str">
        <f t="shared" si="9"/>
        <v/>
      </c>
      <c r="AS19" s="23" t="str">
        <f t="shared" si="16"/>
        <v/>
      </c>
      <c r="AT19" s="24" t="str">
        <f t="shared" si="10"/>
        <v/>
      </c>
      <c r="AU19" s="59">
        <f t="shared" si="21"/>
        <v>0</v>
      </c>
      <c r="AV19" s="45">
        <v>2</v>
      </c>
      <c r="AW19" s="11"/>
      <c r="AX19" s="11">
        <f t="shared" si="17"/>
        <v>0</v>
      </c>
      <c r="AY19" s="11">
        <f t="shared" si="18"/>
        <v>0</v>
      </c>
      <c r="AZ19" s="11"/>
      <c r="BA19" s="34">
        <v>3</v>
      </c>
      <c r="BB19" s="41">
        <v>3</v>
      </c>
      <c r="BC19" s="28"/>
      <c r="BD19" s="41">
        <v>2.75</v>
      </c>
      <c r="BE19" s="35">
        <v>3</v>
      </c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</row>
    <row r="20" spans="1:130" ht="13.5" thickBot="1" x14ac:dyDescent="0.25">
      <c r="A20" s="30" t="s">
        <v>11</v>
      </c>
      <c r="B20" s="4"/>
      <c r="C20" s="5"/>
      <c r="D20" s="53"/>
      <c r="E20" s="54"/>
      <c r="F20" s="54"/>
      <c r="G20" s="43"/>
      <c r="H20" s="43"/>
      <c r="I20" s="43"/>
      <c r="J20" s="43"/>
      <c r="K20" s="43"/>
      <c r="L20" s="43"/>
      <c r="M20" s="44"/>
      <c r="N20" s="44"/>
      <c r="O20" s="44"/>
      <c r="P20" s="57" t="str">
        <f t="shared" si="19"/>
        <v/>
      </c>
      <c r="Q20" s="32" t="str">
        <f t="shared" si="2"/>
        <v/>
      </c>
      <c r="R20" s="57" t="str">
        <f t="shared" si="11"/>
        <v/>
      </c>
      <c r="S20" s="33" t="str">
        <f t="shared" si="3"/>
        <v/>
      </c>
      <c r="T20" s="57" t="str">
        <f t="shared" si="12"/>
        <v/>
      </c>
      <c r="U20" s="32" t="str">
        <f t="shared" si="4"/>
        <v/>
      </c>
      <c r="V20" s="46"/>
      <c r="W20" s="49"/>
      <c r="X20" s="50"/>
      <c r="Y20" s="50"/>
      <c r="Z20" s="43"/>
      <c r="AA20" s="72"/>
      <c r="AB20" s="43"/>
      <c r="AC20" s="43"/>
      <c r="AD20" s="43"/>
      <c r="AE20" s="43"/>
      <c r="AF20" s="44"/>
      <c r="AG20" s="44"/>
      <c r="AH20" s="44"/>
      <c r="AI20" s="31" t="str">
        <f t="shared" si="20"/>
        <v/>
      </c>
      <c r="AJ20" s="32" t="str">
        <f t="shared" si="5"/>
        <v/>
      </c>
      <c r="AK20" s="57" t="str">
        <f t="shared" si="13"/>
        <v/>
      </c>
      <c r="AL20" s="33" t="str">
        <f t="shared" si="6"/>
        <v/>
      </c>
      <c r="AM20" s="57" t="str">
        <f t="shared" si="7"/>
        <v/>
      </c>
      <c r="AN20" s="32" t="str">
        <f>IF(AM20&lt;&gt;"",VLOOKUP(AM20,$BD$12:$BE$28,2),"")</f>
        <v/>
      </c>
      <c r="AO20" s="78" t="str">
        <f t="shared" si="14"/>
        <v/>
      </c>
      <c r="AP20" s="79" t="str">
        <f t="shared" si="8"/>
        <v/>
      </c>
      <c r="AQ20" s="78" t="str">
        <f t="shared" si="15"/>
        <v/>
      </c>
      <c r="AR20" s="80" t="str">
        <f t="shared" si="9"/>
        <v/>
      </c>
      <c r="AS20" s="57" t="str">
        <f t="shared" si="16"/>
        <v/>
      </c>
      <c r="AT20" s="32" t="str">
        <f t="shared" si="10"/>
        <v/>
      </c>
      <c r="AU20" s="60">
        <f t="shared" si="21"/>
        <v>0</v>
      </c>
      <c r="AV20" s="46">
        <v>1</v>
      </c>
      <c r="AW20" s="11"/>
      <c r="AX20" s="11">
        <f t="shared" si="17"/>
        <v>0</v>
      </c>
      <c r="AY20" s="11">
        <f t="shared" si="18"/>
        <v>0</v>
      </c>
      <c r="AZ20" s="11"/>
      <c r="BA20" s="34" t="s">
        <v>43</v>
      </c>
      <c r="BB20" s="41">
        <v>3.25</v>
      </c>
      <c r="BC20" s="28"/>
      <c r="BD20" s="41">
        <v>3.25</v>
      </c>
      <c r="BE20" s="35" t="s">
        <v>43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</row>
    <row r="21" spans="1:130" ht="13.5" thickBot="1" x14ac:dyDescent="0.25">
      <c r="A21" s="22" t="s">
        <v>12</v>
      </c>
      <c r="B21" s="1"/>
      <c r="C21" s="3"/>
      <c r="D21" s="51"/>
      <c r="E21" s="52"/>
      <c r="F21" s="52"/>
      <c r="G21" s="71"/>
      <c r="H21" s="71"/>
      <c r="I21" s="42"/>
      <c r="J21" s="42"/>
      <c r="K21" s="42"/>
      <c r="L21" s="42"/>
      <c r="M21" s="7"/>
      <c r="N21" s="7"/>
      <c r="O21" s="7"/>
      <c r="P21" s="23" t="str">
        <f t="shared" si="19"/>
        <v/>
      </c>
      <c r="Q21" s="24" t="str">
        <f t="shared" si="2"/>
        <v/>
      </c>
      <c r="R21" s="70" t="str">
        <f t="shared" si="11"/>
        <v/>
      </c>
      <c r="S21" s="25" t="str">
        <f t="shared" si="3"/>
        <v/>
      </c>
      <c r="T21" s="23" t="str">
        <f t="shared" si="12"/>
        <v/>
      </c>
      <c r="U21" s="24" t="str">
        <f t="shared" si="4"/>
        <v/>
      </c>
      <c r="V21" s="45"/>
      <c r="W21" s="47"/>
      <c r="X21" s="48"/>
      <c r="Y21" s="52"/>
      <c r="Z21" s="42"/>
      <c r="AA21" s="71"/>
      <c r="AB21" s="42"/>
      <c r="AC21" s="42"/>
      <c r="AD21" s="42"/>
      <c r="AE21" s="42"/>
      <c r="AF21" s="7"/>
      <c r="AG21" s="7"/>
      <c r="AH21" s="73"/>
      <c r="AI21" s="23" t="str">
        <f t="shared" si="20"/>
        <v/>
      </c>
      <c r="AJ21" s="24" t="str">
        <f t="shared" si="5"/>
        <v/>
      </c>
      <c r="AK21" s="70" t="str">
        <f t="shared" si="13"/>
        <v/>
      </c>
      <c r="AL21" s="25" t="str">
        <f t="shared" si="6"/>
        <v/>
      </c>
      <c r="AM21" s="23" t="str">
        <f t="shared" si="7"/>
        <v/>
      </c>
      <c r="AN21" s="24" t="str">
        <f>IF(AM21&lt;&gt;"",VLOOKUP(AM21,$BD$11:$BE$27,2),"")</f>
        <v/>
      </c>
      <c r="AO21" s="81" t="str">
        <f t="shared" si="14"/>
        <v/>
      </c>
      <c r="AP21" s="75" t="str">
        <f t="shared" si="8"/>
        <v/>
      </c>
      <c r="AQ21" s="82" t="str">
        <f t="shared" si="15"/>
        <v/>
      </c>
      <c r="AR21" s="77" t="str">
        <f t="shared" si="9"/>
        <v/>
      </c>
      <c r="AS21" s="23" t="str">
        <f t="shared" si="16"/>
        <v/>
      </c>
      <c r="AT21" s="24" t="str">
        <f t="shared" si="10"/>
        <v/>
      </c>
      <c r="AU21" s="59">
        <f t="shared" si="21"/>
        <v>0</v>
      </c>
      <c r="AV21" s="45">
        <v>2</v>
      </c>
      <c r="AW21" s="11"/>
      <c r="AX21" s="11">
        <f t="shared" si="17"/>
        <v>0</v>
      </c>
      <c r="AY21" s="11">
        <f t="shared" si="18"/>
        <v>0</v>
      </c>
      <c r="AZ21" s="11"/>
      <c r="BA21" s="34" t="s">
        <v>44</v>
      </c>
      <c r="BB21" s="41">
        <v>3.75</v>
      </c>
      <c r="BC21" s="28"/>
      <c r="BD21" s="41">
        <v>3.5</v>
      </c>
      <c r="BE21" s="35" t="s">
        <v>44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</row>
    <row r="22" spans="1:130" ht="13.5" thickBot="1" x14ac:dyDescent="0.25">
      <c r="A22" s="30" t="s">
        <v>13</v>
      </c>
      <c r="B22" s="4"/>
      <c r="C22" s="5"/>
      <c r="D22" s="53"/>
      <c r="E22" s="54"/>
      <c r="F22" s="54"/>
      <c r="G22" s="43"/>
      <c r="H22" s="43"/>
      <c r="I22" s="43"/>
      <c r="J22" s="43"/>
      <c r="K22" s="43"/>
      <c r="L22" s="43"/>
      <c r="M22" s="44"/>
      <c r="N22" s="44"/>
      <c r="O22" s="44"/>
      <c r="P22" s="57" t="str">
        <f t="shared" si="19"/>
        <v/>
      </c>
      <c r="Q22" s="32" t="str">
        <f t="shared" si="2"/>
        <v/>
      </c>
      <c r="R22" s="57" t="str">
        <f t="shared" si="11"/>
        <v/>
      </c>
      <c r="S22" s="33" t="str">
        <f t="shared" si="3"/>
        <v/>
      </c>
      <c r="T22" s="57" t="str">
        <f t="shared" si="12"/>
        <v/>
      </c>
      <c r="U22" s="32" t="str">
        <f t="shared" si="4"/>
        <v/>
      </c>
      <c r="V22" s="46"/>
      <c r="W22" s="49"/>
      <c r="X22" s="50"/>
      <c r="Y22" s="50"/>
      <c r="Z22" s="43"/>
      <c r="AA22" s="43"/>
      <c r="AB22" s="43"/>
      <c r="AC22" s="43"/>
      <c r="AD22" s="43"/>
      <c r="AE22" s="43"/>
      <c r="AF22" s="44"/>
      <c r="AG22" s="44"/>
      <c r="AH22" s="44"/>
      <c r="AI22" s="31" t="str">
        <f t="shared" si="20"/>
        <v/>
      </c>
      <c r="AJ22" s="32" t="str">
        <f t="shared" si="5"/>
        <v/>
      </c>
      <c r="AK22" s="57" t="str">
        <f t="shared" si="13"/>
        <v/>
      </c>
      <c r="AL22" s="33" t="str">
        <f t="shared" si="6"/>
        <v/>
      </c>
      <c r="AM22" s="57" t="str">
        <f t="shared" si="7"/>
        <v/>
      </c>
      <c r="AN22" s="32" t="str">
        <f>IF(AM22&lt;&gt;"",VLOOKUP(AM22,$BD$12:$BE$28,2),"")</f>
        <v/>
      </c>
      <c r="AO22" s="78" t="str">
        <f t="shared" si="14"/>
        <v/>
      </c>
      <c r="AP22" s="79" t="str">
        <f t="shared" si="8"/>
        <v/>
      </c>
      <c r="AQ22" s="78" t="str">
        <f t="shared" si="15"/>
        <v/>
      </c>
      <c r="AR22" s="80" t="str">
        <f t="shared" si="9"/>
        <v/>
      </c>
      <c r="AS22" s="57" t="str">
        <f t="shared" si="16"/>
        <v/>
      </c>
      <c r="AT22" s="32" t="str">
        <f t="shared" si="10"/>
        <v/>
      </c>
      <c r="AU22" s="60">
        <f t="shared" si="21"/>
        <v>0</v>
      </c>
      <c r="AV22" s="46">
        <v>3</v>
      </c>
      <c r="AW22" s="11"/>
      <c r="AX22" s="11">
        <f t="shared" si="17"/>
        <v>0</v>
      </c>
      <c r="AY22" s="11">
        <f t="shared" si="18"/>
        <v>0</v>
      </c>
      <c r="AZ22" s="11"/>
      <c r="BA22" s="34">
        <v>4</v>
      </c>
      <c r="BB22" s="41">
        <v>4</v>
      </c>
      <c r="BC22" s="28"/>
      <c r="BD22" s="41">
        <v>3.75</v>
      </c>
      <c r="BE22" s="35">
        <v>4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</row>
    <row r="23" spans="1:130" ht="13.5" thickBot="1" x14ac:dyDescent="0.25">
      <c r="A23" s="22" t="s">
        <v>14</v>
      </c>
      <c r="B23" s="1"/>
      <c r="C23" s="3"/>
      <c r="D23" s="51"/>
      <c r="E23" s="52"/>
      <c r="F23" s="52"/>
      <c r="G23" s="42"/>
      <c r="H23" s="42"/>
      <c r="I23" s="42"/>
      <c r="J23" s="42"/>
      <c r="K23" s="42"/>
      <c r="L23" s="42"/>
      <c r="M23" s="7"/>
      <c r="N23" s="7"/>
      <c r="O23" s="7"/>
      <c r="P23" s="23" t="str">
        <f t="shared" si="19"/>
        <v/>
      </c>
      <c r="Q23" s="24" t="str">
        <f t="shared" si="2"/>
        <v/>
      </c>
      <c r="R23" s="70" t="str">
        <f t="shared" si="11"/>
        <v/>
      </c>
      <c r="S23" s="25" t="str">
        <f t="shared" si="3"/>
        <v/>
      </c>
      <c r="T23" s="23" t="str">
        <f t="shared" si="12"/>
        <v/>
      </c>
      <c r="U23" s="24" t="str">
        <f t="shared" si="4"/>
        <v/>
      </c>
      <c r="V23" s="45"/>
      <c r="W23" s="47"/>
      <c r="X23" s="48"/>
      <c r="Y23" s="48"/>
      <c r="Z23" s="42"/>
      <c r="AA23" s="42"/>
      <c r="AB23" s="42"/>
      <c r="AC23" s="42"/>
      <c r="AD23" s="42"/>
      <c r="AE23" s="42"/>
      <c r="AF23" s="7"/>
      <c r="AG23" s="7"/>
      <c r="AH23" s="7"/>
      <c r="AI23" s="23" t="str">
        <f t="shared" si="20"/>
        <v/>
      </c>
      <c r="AJ23" s="24" t="str">
        <f t="shared" si="5"/>
        <v/>
      </c>
      <c r="AK23" s="70" t="str">
        <f t="shared" si="13"/>
        <v/>
      </c>
      <c r="AL23" s="25" t="str">
        <f t="shared" si="6"/>
        <v/>
      </c>
      <c r="AM23" s="23" t="str">
        <f t="shared" si="7"/>
        <v/>
      </c>
      <c r="AN23" s="24" t="str">
        <f>IF(AM23&lt;&gt;"",VLOOKUP(AM23,$BD$11:$BE$27,2),"")</f>
        <v/>
      </c>
      <c r="AO23" s="81" t="str">
        <f t="shared" si="14"/>
        <v/>
      </c>
      <c r="AP23" s="75" t="str">
        <f t="shared" si="8"/>
        <v/>
      </c>
      <c r="AQ23" s="82" t="str">
        <f t="shared" si="15"/>
        <v/>
      </c>
      <c r="AR23" s="77" t="str">
        <f t="shared" si="9"/>
        <v/>
      </c>
      <c r="AS23" s="23" t="str">
        <f t="shared" si="16"/>
        <v/>
      </c>
      <c r="AT23" s="24" t="str">
        <f t="shared" si="10"/>
        <v/>
      </c>
      <c r="AU23" s="59">
        <f t="shared" si="21"/>
        <v>0</v>
      </c>
      <c r="AV23" s="45">
        <v>2</v>
      </c>
      <c r="AW23" s="11"/>
      <c r="AX23" s="11">
        <f t="shared" si="17"/>
        <v>0</v>
      </c>
      <c r="AY23" s="11">
        <f t="shared" si="18"/>
        <v>0</v>
      </c>
      <c r="AZ23" s="11"/>
      <c r="BA23" s="34" t="s">
        <v>45</v>
      </c>
      <c r="BB23" s="41">
        <v>4.25</v>
      </c>
      <c r="BC23" s="28"/>
      <c r="BD23" s="41">
        <v>4.25</v>
      </c>
      <c r="BE23" s="35" t="s">
        <v>45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</row>
    <row r="24" spans="1:130" ht="13.5" thickBot="1" x14ac:dyDescent="0.25">
      <c r="A24" s="30" t="s">
        <v>15</v>
      </c>
      <c r="B24" s="4"/>
      <c r="C24" s="5"/>
      <c r="D24" s="53"/>
      <c r="E24" s="54"/>
      <c r="F24" s="54"/>
      <c r="G24" s="72"/>
      <c r="H24" s="72"/>
      <c r="I24" s="43"/>
      <c r="J24" s="43"/>
      <c r="K24" s="43"/>
      <c r="L24" s="43"/>
      <c r="M24" s="44"/>
      <c r="N24" s="44"/>
      <c r="O24" s="44"/>
      <c r="P24" s="57" t="str">
        <f t="shared" si="19"/>
        <v/>
      </c>
      <c r="Q24" s="32" t="str">
        <f t="shared" si="2"/>
        <v/>
      </c>
      <c r="R24" s="57" t="str">
        <f t="shared" si="11"/>
        <v/>
      </c>
      <c r="S24" s="33" t="str">
        <f t="shared" si="3"/>
        <v/>
      </c>
      <c r="T24" s="57" t="str">
        <f t="shared" si="12"/>
        <v/>
      </c>
      <c r="U24" s="32" t="str">
        <f t="shared" si="4"/>
        <v/>
      </c>
      <c r="V24" s="46"/>
      <c r="W24" s="49"/>
      <c r="X24" s="50"/>
      <c r="Y24" s="50"/>
      <c r="Z24" s="43"/>
      <c r="AA24" s="72"/>
      <c r="AB24" s="43"/>
      <c r="AC24" s="43"/>
      <c r="AD24" s="43"/>
      <c r="AE24" s="43"/>
      <c r="AF24" s="44"/>
      <c r="AG24" s="44"/>
      <c r="AH24" s="44"/>
      <c r="AI24" s="31" t="str">
        <f t="shared" si="20"/>
        <v/>
      </c>
      <c r="AJ24" s="32" t="str">
        <f t="shared" si="5"/>
        <v/>
      </c>
      <c r="AK24" s="57" t="str">
        <f t="shared" si="13"/>
        <v/>
      </c>
      <c r="AL24" s="33" t="str">
        <f t="shared" si="6"/>
        <v/>
      </c>
      <c r="AM24" s="57" t="str">
        <f t="shared" si="7"/>
        <v/>
      </c>
      <c r="AN24" s="32" t="str">
        <f>IF(AM24&lt;&gt;"",VLOOKUP(AM24,$BD$12:$BE$28,2),"")</f>
        <v/>
      </c>
      <c r="AO24" s="78" t="str">
        <f t="shared" si="14"/>
        <v/>
      </c>
      <c r="AP24" s="79" t="str">
        <f t="shared" si="8"/>
        <v/>
      </c>
      <c r="AQ24" s="78" t="str">
        <f t="shared" si="15"/>
        <v/>
      </c>
      <c r="AR24" s="80" t="str">
        <f t="shared" si="9"/>
        <v/>
      </c>
      <c r="AS24" s="57" t="str">
        <f t="shared" si="16"/>
        <v/>
      </c>
      <c r="AT24" s="32" t="str">
        <f t="shared" si="10"/>
        <v/>
      </c>
      <c r="AU24" s="60">
        <f t="shared" si="21"/>
        <v>0</v>
      </c>
      <c r="AV24" s="46">
        <v>3</v>
      </c>
      <c r="AW24" s="11"/>
      <c r="AX24" s="11">
        <f t="shared" si="17"/>
        <v>0</v>
      </c>
      <c r="AY24" s="11">
        <f t="shared" si="18"/>
        <v>0</v>
      </c>
      <c r="AZ24" s="11"/>
      <c r="BA24" s="34" t="s">
        <v>46</v>
      </c>
      <c r="BB24" s="41">
        <v>4.75</v>
      </c>
      <c r="BC24" s="28"/>
      <c r="BD24" s="41">
        <v>4.5</v>
      </c>
      <c r="BE24" s="35" t="s">
        <v>46</v>
      </c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</row>
    <row r="25" spans="1:130" ht="13.5" thickBot="1" x14ac:dyDescent="0.25">
      <c r="A25" s="22" t="s">
        <v>16</v>
      </c>
      <c r="B25" s="1"/>
      <c r="C25" s="3"/>
      <c r="D25" s="51"/>
      <c r="E25" s="52"/>
      <c r="F25" s="52"/>
      <c r="G25" s="71"/>
      <c r="H25" s="71"/>
      <c r="I25" s="42"/>
      <c r="J25" s="42"/>
      <c r="K25" s="42"/>
      <c r="L25" s="42"/>
      <c r="M25" s="7"/>
      <c r="N25" s="7"/>
      <c r="O25" s="7"/>
      <c r="P25" s="23" t="str">
        <f t="shared" si="19"/>
        <v/>
      </c>
      <c r="Q25" s="24" t="str">
        <f t="shared" si="2"/>
        <v/>
      </c>
      <c r="R25" s="70" t="str">
        <f t="shared" si="11"/>
        <v/>
      </c>
      <c r="S25" s="25" t="str">
        <f t="shared" si="3"/>
        <v/>
      </c>
      <c r="T25" s="23" t="str">
        <f t="shared" si="12"/>
        <v/>
      </c>
      <c r="U25" s="24" t="str">
        <f t="shared" si="4"/>
        <v/>
      </c>
      <c r="V25" s="45"/>
      <c r="W25" s="47"/>
      <c r="X25" s="48"/>
      <c r="Y25" s="48"/>
      <c r="Z25" s="42"/>
      <c r="AA25" s="71"/>
      <c r="AB25" s="42"/>
      <c r="AC25" s="42"/>
      <c r="AD25" s="42"/>
      <c r="AE25" s="42"/>
      <c r="AF25" s="7"/>
      <c r="AG25" s="7"/>
      <c r="AH25" s="7"/>
      <c r="AI25" s="23" t="str">
        <f t="shared" si="20"/>
        <v/>
      </c>
      <c r="AJ25" s="24" t="str">
        <f t="shared" si="5"/>
        <v/>
      </c>
      <c r="AK25" s="70" t="str">
        <f t="shared" si="13"/>
        <v/>
      </c>
      <c r="AL25" s="25" t="str">
        <f t="shared" si="6"/>
        <v/>
      </c>
      <c r="AM25" s="23" t="str">
        <f t="shared" si="7"/>
        <v/>
      </c>
      <c r="AN25" s="24" t="str">
        <f>IF(AM25&lt;&gt;"",VLOOKUP(AM25,$BD$11:$BE$27,2),"")</f>
        <v/>
      </c>
      <c r="AO25" s="81" t="str">
        <f t="shared" si="14"/>
        <v/>
      </c>
      <c r="AP25" s="75" t="str">
        <f t="shared" si="8"/>
        <v/>
      </c>
      <c r="AQ25" s="82" t="str">
        <f t="shared" si="15"/>
        <v/>
      </c>
      <c r="AR25" s="77" t="str">
        <f t="shared" si="9"/>
        <v/>
      </c>
      <c r="AS25" s="23" t="str">
        <f t="shared" si="16"/>
        <v/>
      </c>
      <c r="AT25" s="24" t="str">
        <f t="shared" si="10"/>
        <v/>
      </c>
      <c r="AU25" s="59">
        <f t="shared" si="21"/>
        <v>0</v>
      </c>
      <c r="AV25" s="45">
        <v>4</v>
      </c>
      <c r="AW25" s="11"/>
      <c r="AX25" s="11">
        <f t="shared" ref="AX25:AX42" si="22">IF(G25&lt;&gt;"",$G$8,0)+IF(H25&lt;&gt;"",$H$8,0)+IF(I25&lt;&gt;"",$I$8,0)+IF(J25&lt;&gt;"",$J$8,0)+IF(K25&lt;&gt;"",$K$8,0)+IF(L25&lt;&gt;"",$L$8,0)+IF(M25&lt;&gt;"",$M$8,0)+IF(N25&lt;&gt;"",$N$8,0)+IF(O25&lt;&gt;"",$O$8,0)</f>
        <v>0</v>
      </c>
      <c r="AY25" s="11">
        <f t="shared" ref="AY25:AY42" si="23">IF(Z25&lt;&gt;"",$Z$8,0)+IF(AA25&lt;&gt;"",$AA$8,0)+IF(AB25&lt;&gt;"",$AB$8,0)+IF(AC25&lt;&gt;"",$AC$8,0)+IF(AD25&lt;&gt;"",$AD$8,0)+IF(AE25&lt;&gt;"",$AE$8,0)+IF(AF25&lt;&gt;"",$AF$8,0)+IF(AG25&lt;&gt;"",$AG$8,0)+IF(AH25&lt;&gt;"",$AH$8,0)</f>
        <v>0</v>
      </c>
      <c r="AZ25" s="11"/>
      <c r="BA25" s="34">
        <v>5</v>
      </c>
      <c r="BB25" s="41">
        <v>5</v>
      </c>
      <c r="BC25" s="28"/>
      <c r="BD25" s="41">
        <v>4.75</v>
      </c>
      <c r="BE25" s="35">
        <v>5</v>
      </c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</row>
    <row r="26" spans="1:130" ht="13.5" thickBot="1" x14ac:dyDescent="0.25">
      <c r="A26" s="30" t="s">
        <v>17</v>
      </c>
      <c r="B26" s="4"/>
      <c r="C26" s="5"/>
      <c r="D26" s="53"/>
      <c r="E26" s="54"/>
      <c r="F26" s="54"/>
      <c r="G26" s="43"/>
      <c r="H26" s="43"/>
      <c r="I26" s="43"/>
      <c r="J26" s="43"/>
      <c r="K26" s="43"/>
      <c r="L26" s="43"/>
      <c r="M26" s="44"/>
      <c r="N26" s="44"/>
      <c r="O26" s="44"/>
      <c r="P26" s="57" t="str">
        <f t="shared" si="19"/>
        <v/>
      </c>
      <c r="Q26" s="32" t="str">
        <f t="shared" si="2"/>
        <v/>
      </c>
      <c r="R26" s="57" t="str">
        <f t="shared" si="11"/>
        <v/>
      </c>
      <c r="S26" s="33" t="str">
        <f t="shared" si="3"/>
        <v/>
      </c>
      <c r="T26" s="57" t="str">
        <f t="shared" si="12"/>
        <v/>
      </c>
      <c r="U26" s="32" t="str">
        <f t="shared" si="4"/>
        <v/>
      </c>
      <c r="V26" s="46"/>
      <c r="W26" s="49"/>
      <c r="X26" s="50"/>
      <c r="Y26" s="50"/>
      <c r="Z26" s="43"/>
      <c r="AA26" s="72"/>
      <c r="AB26" s="43"/>
      <c r="AC26" s="43"/>
      <c r="AD26" s="43"/>
      <c r="AE26" s="43"/>
      <c r="AF26" s="44"/>
      <c r="AG26" s="44"/>
      <c r="AH26" s="44"/>
      <c r="AI26" s="31" t="str">
        <f t="shared" si="20"/>
        <v/>
      </c>
      <c r="AJ26" s="32" t="str">
        <f t="shared" si="5"/>
        <v/>
      </c>
      <c r="AK26" s="57" t="str">
        <f t="shared" si="13"/>
        <v/>
      </c>
      <c r="AL26" s="33" t="str">
        <f t="shared" si="6"/>
        <v/>
      </c>
      <c r="AM26" s="57" t="str">
        <f t="shared" si="7"/>
        <v/>
      </c>
      <c r="AN26" s="32" t="str">
        <f>IF(AM26&lt;&gt;"",VLOOKUP(AM26,$BD$12:$BE$28,2),"")</f>
        <v/>
      </c>
      <c r="AO26" s="78" t="str">
        <f t="shared" si="14"/>
        <v/>
      </c>
      <c r="AP26" s="79" t="str">
        <f t="shared" si="8"/>
        <v/>
      </c>
      <c r="AQ26" s="78" t="str">
        <f t="shared" si="15"/>
        <v/>
      </c>
      <c r="AR26" s="80" t="str">
        <f t="shared" si="9"/>
        <v/>
      </c>
      <c r="AS26" s="57" t="str">
        <f t="shared" si="16"/>
        <v/>
      </c>
      <c r="AT26" s="32" t="str">
        <f t="shared" si="10"/>
        <v/>
      </c>
      <c r="AU26" s="60">
        <f t="shared" si="21"/>
        <v>0</v>
      </c>
      <c r="AV26" s="46">
        <v>3</v>
      </c>
      <c r="AW26" s="11"/>
      <c r="AX26" s="11">
        <f t="shared" si="22"/>
        <v>0</v>
      </c>
      <c r="AY26" s="11">
        <f t="shared" si="23"/>
        <v>0</v>
      </c>
      <c r="AZ26" s="11"/>
      <c r="BA26" s="34" t="s">
        <v>47</v>
      </c>
      <c r="BB26" s="41">
        <v>5.25</v>
      </c>
      <c r="BC26" s="28"/>
      <c r="BD26" s="41">
        <v>5.25</v>
      </c>
      <c r="BE26" s="35" t="s">
        <v>47</v>
      </c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</row>
    <row r="27" spans="1:130" ht="13.5" thickBot="1" x14ac:dyDescent="0.25">
      <c r="A27" s="22" t="s">
        <v>18</v>
      </c>
      <c r="B27" s="1"/>
      <c r="C27" s="3"/>
      <c r="D27" s="51"/>
      <c r="E27" s="52"/>
      <c r="F27" s="52"/>
      <c r="G27" s="42"/>
      <c r="H27" s="42"/>
      <c r="I27" s="42"/>
      <c r="J27" s="42"/>
      <c r="K27" s="42"/>
      <c r="L27" s="42"/>
      <c r="M27" s="7"/>
      <c r="N27" s="7"/>
      <c r="O27" s="7"/>
      <c r="P27" s="23" t="str">
        <f t="shared" si="19"/>
        <v/>
      </c>
      <c r="Q27" s="24" t="str">
        <f t="shared" si="2"/>
        <v/>
      </c>
      <c r="R27" s="70" t="str">
        <f t="shared" si="11"/>
        <v/>
      </c>
      <c r="S27" s="25" t="str">
        <f t="shared" si="3"/>
        <v/>
      </c>
      <c r="T27" s="23" t="str">
        <f t="shared" si="12"/>
        <v/>
      </c>
      <c r="U27" s="24" t="str">
        <f t="shared" si="4"/>
        <v/>
      </c>
      <c r="V27" s="45"/>
      <c r="W27" s="47"/>
      <c r="X27" s="48"/>
      <c r="Y27" s="48"/>
      <c r="Z27" s="71"/>
      <c r="AA27" s="71"/>
      <c r="AB27" s="42"/>
      <c r="AC27" s="42"/>
      <c r="AD27" s="42"/>
      <c r="AE27" s="42"/>
      <c r="AF27" s="7"/>
      <c r="AG27" s="7"/>
      <c r="AH27" s="7"/>
      <c r="AI27" s="23" t="str">
        <f t="shared" si="20"/>
        <v/>
      </c>
      <c r="AJ27" s="24" t="str">
        <f t="shared" si="5"/>
        <v/>
      </c>
      <c r="AK27" s="70" t="str">
        <f t="shared" si="13"/>
        <v/>
      </c>
      <c r="AL27" s="25" t="str">
        <f t="shared" si="6"/>
        <v/>
      </c>
      <c r="AM27" s="23" t="str">
        <f t="shared" si="7"/>
        <v/>
      </c>
      <c r="AN27" s="24" t="str">
        <f>IF(AM27&lt;&gt;"",VLOOKUP(AM27,$BD$11:$BE$27,2),"")</f>
        <v/>
      </c>
      <c r="AO27" s="81" t="str">
        <f t="shared" si="14"/>
        <v/>
      </c>
      <c r="AP27" s="75" t="str">
        <f t="shared" si="8"/>
        <v/>
      </c>
      <c r="AQ27" s="82" t="str">
        <f t="shared" si="15"/>
        <v/>
      </c>
      <c r="AR27" s="77" t="str">
        <f t="shared" si="9"/>
        <v/>
      </c>
      <c r="AS27" s="23" t="str">
        <f t="shared" si="16"/>
        <v/>
      </c>
      <c r="AT27" s="24" t="str">
        <f t="shared" si="10"/>
        <v/>
      </c>
      <c r="AU27" s="59">
        <f t="shared" si="21"/>
        <v>0</v>
      </c>
      <c r="AV27" s="45">
        <v>2</v>
      </c>
      <c r="AW27" s="11"/>
      <c r="AX27" s="11">
        <f t="shared" si="22"/>
        <v>0</v>
      </c>
      <c r="AY27" s="11">
        <f t="shared" si="23"/>
        <v>0</v>
      </c>
      <c r="AZ27" s="11"/>
      <c r="BA27" s="34">
        <v>6</v>
      </c>
      <c r="BB27" s="41">
        <v>6</v>
      </c>
      <c r="BC27" s="28"/>
      <c r="BD27" s="41">
        <v>5.5</v>
      </c>
      <c r="BE27" s="35">
        <v>6</v>
      </c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</row>
    <row r="28" spans="1:130" ht="13.5" thickBot="1" x14ac:dyDescent="0.25">
      <c r="A28" s="30" t="s">
        <v>19</v>
      </c>
      <c r="B28" s="4"/>
      <c r="C28" s="5"/>
      <c r="D28" s="53"/>
      <c r="E28" s="54"/>
      <c r="F28" s="54"/>
      <c r="G28" s="72"/>
      <c r="H28" s="72"/>
      <c r="I28" s="43"/>
      <c r="J28" s="43"/>
      <c r="K28" s="43"/>
      <c r="L28" s="43"/>
      <c r="M28" s="44"/>
      <c r="N28" s="44"/>
      <c r="O28" s="44"/>
      <c r="P28" s="57" t="str">
        <f t="shared" si="19"/>
        <v/>
      </c>
      <c r="Q28" s="32" t="str">
        <f t="shared" si="2"/>
        <v/>
      </c>
      <c r="R28" s="57" t="str">
        <f t="shared" si="11"/>
        <v/>
      </c>
      <c r="S28" s="33" t="str">
        <f t="shared" si="3"/>
        <v/>
      </c>
      <c r="T28" s="57" t="str">
        <f t="shared" si="12"/>
        <v/>
      </c>
      <c r="U28" s="32" t="str">
        <f t="shared" si="4"/>
        <v/>
      </c>
      <c r="V28" s="46"/>
      <c r="W28" s="49"/>
      <c r="X28" s="50"/>
      <c r="Y28" s="50"/>
      <c r="Z28" s="43"/>
      <c r="AA28" s="43"/>
      <c r="AB28" s="43"/>
      <c r="AC28" s="43"/>
      <c r="AD28" s="43"/>
      <c r="AE28" s="43"/>
      <c r="AF28" s="44"/>
      <c r="AG28" s="44"/>
      <c r="AH28" s="44"/>
      <c r="AI28" s="31" t="str">
        <f t="shared" si="20"/>
        <v/>
      </c>
      <c r="AJ28" s="32" t="str">
        <f t="shared" si="5"/>
        <v/>
      </c>
      <c r="AK28" s="57" t="str">
        <f t="shared" si="13"/>
        <v/>
      </c>
      <c r="AL28" s="33" t="str">
        <f t="shared" si="6"/>
        <v/>
      </c>
      <c r="AM28" s="57" t="str">
        <f t="shared" si="7"/>
        <v/>
      </c>
      <c r="AN28" s="32" t="str">
        <f>IF(AM28&lt;&gt;"",VLOOKUP(AM28,$BD$12:$BE$28,2),"")</f>
        <v/>
      </c>
      <c r="AO28" s="78" t="str">
        <f t="shared" si="14"/>
        <v/>
      </c>
      <c r="AP28" s="79" t="str">
        <f t="shared" si="8"/>
        <v/>
      </c>
      <c r="AQ28" s="78" t="str">
        <f t="shared" si="15"/>
        <v/>
      </c>
      <c r="AR28" s="80" t="str">
        <f t="shared" si="9"/>
        <v/>
      </c>
      <c r="AS28" s="57" t="str">
        <f t="shared" si="16"/>
        <v/>
      </c>
      <c r="AT28" s="32" t="str">
        <f t="shared" si="10"/>
        <v/>
      </c>
      <c r="AU28" s="60">
        <f t="shared" si="21"/>
        <v>0</v>
      </c>
      <c r="AV28" s="46">
        <v>2</v>
      </c>
      <c r="AW28" s="11"/>
      <c r="AX28" s="11">
        <f t="shared" si="22"/>
        <v>0</v>
      </c>
      <c r="AY28" s="11">
        <f t="shared" si="23"/>
        <v>0</v>
      </c>
      <c r="AZ28" s="11"/>
      <c r="BA28" s="13"/>
      <c r="BB28" s="13"/>
      <c r="BC28" s="13"/>
      <c r="BD28" s="13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</row>
    <row r="29" spans="1:130" x14ac:dyDescent="0.2">
      <c r="A29" s="22" t="s">
        <v>20</v>
      </c>
      <c r="B29" s="1"/>
      <c r="C29" s="3"/>
      <c r="D29" s="51"/>
      <c r="E29" s="52"/>
      <c r="F29" s="52"/>
      <c r="G29" s="42"/>
      <c r="H29" s="42"/>
      <c r="I29" s="42"/>
      <c r="J29" s="42"/>
      <c r="K29" s="42"/>
      <c r="L29" s="42"/>
      <c r="M29" s="7"/>
      <c r="N29" s="7"/>
      <c r="O29" s="7"/>
      <c r="P29" s="23" t="str">
        <f t="shared" si="19"/>
        <v/>
      </c>
      <c r="Q29" s="24" t="str">
        <f t="shared" si="2"/>
        <v/>
      </c>
      <c r="R29" s="70" t="str">
        <f t="shared" si="11"/>
        <v/>
      </c>
      <c r="S29" s="25" t="str">
        <f t="shared" si="3"/>
        <v/>
      </c>
      <c r="T29" s="23" t="str">
        <f t="shared" si="12"/>
        <v/>
      </c>
      <c r="U29" s="24" t="str">
        <f t="shared" si="4"/>
        <v/>
      </c>
      <c r="V29" s="45"/>
      <c r="W29" s="47"/>
      <c r="X29" s="48"/>
      <c r="Y29" s="48"/>
      <c r="Z29" s="42"/>
      <c r="AA29" s="42"/>
      <c r="AB29" s="42"/>
      <c r="AC29" s="42"/>
      <c r="AD29" s="42"/>
      <c r="AE29" s="42"/>
      <c r="AF29" s="7"/>
      <c r="AG29" s="7"/>
      <c r="AH29" s="7"/>
      <c r="AI29" s="23" t="str">
        <f t="shared" si="20"/>
        <v/>
      </c>
      <c r="AJ29" s="24" t="str">
        <f t="shared" si="5"/>
        <v/>
      </c>
      <c r="AK29" s="70" t="str">
        <f t="shared" si="13"/>
        <v/>
      </c>
      <c r="AL29" s="25" t="str">
        <f t="shared" si="6"/>
        <v/>
      </c>
      <c r="AM29" s="23" t="str">
        <f t="shared" si="7"/>
        <v/>
      </c>
      <c r="AN29" s="24" t="str">
        <f>IF(AM29&lt;&gt;"",VLOOKUP(AM29,$BD$11:$BE$27,2),"")</f>
        <v/>
      </c>
      <c r="AO29" s="81" t="str">
        <f t="shared" si="14"/>
        <v/>
      </c>
      <c r="AP29" s="75" t="str">
        <f t="shared" si="8"/>
        <v/>
      </c>
      <c r="AQ29" s="82" t="str">
        <f t="shared" si="15"/>
        <v/>
      </c>
      <c r="AR29" s="77" t="str">
        <f t="shared" si="9"/>
        <v/>
      </c>
      <c r="AS29" s="23" t="str">
        <f t="shared" si="16"/>
        <v/>
      </c>
      <c r="AT29" s="24" t="str">
        <f t="shared" si="10"/>
        <v/>
      </c>
      <c r="AU29" s="59">
        <f t="shared" si="21"/>
        <v>0</v>
      </c>
      <c r="AV29" s="45">
        <v>2</v>
      </c>
      <c r="AW29" s="11"/>
      <c r="AX29" s="11">
        <f t="shared" si="22"/>
        <v>0</v>
      </c>
      <c r="AY29" s="11">
        <f t="shared" si="23"/>
        <v>0</v>
      </c>
      <c r="AZ29" s="11"/>
      <c r="BA29" s="12"/>
      <c r="BB29" s="13"/>
      <c r="BC29" s="13"/>
      <c r="BD29" s="13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</row>
    <row r="30" spans="1:130" ht="13.5" thickBot="1" x14ac:dyDescent="0.25">
      <c r="A30" s="30" t="s">
        <v>21</v>
      </c>
      <c r="B30" s="4"/>
      <c r="C30" s="5"/>
      <c r="D30" s="53"/>
      <c r="E30" s="54"/>
      <c r="F30" s="54"/>
      <c r="G30" s="43"/>
      <c r="H30" s="43"/>
      <c r="I30" s="43"/>
      <c r="J30" s="43"/>
      <c r="K30" s="43"/>
      <c r="L30" s="43"/>
      <c r="M30" s="44"/>
      <c r="N30" s="44"/>
      <c r="O30" s="44"/>
      <c r="P30" s="57" t="str">
        <f t="shared" si="19"/>
        <v/>
      </c>
      <c r="Q30" s="32" t="str">
        <f t="shared" si="2"/>
        <v/>
      </c>
      <c r="R30" s="57" t="str">
        <f t="shared" si="11"/>
        <v/>
      </c>
      <c r="S30" s="33" t="str">
        <f t="shared" si="3"/>
        <v/>
      </c>
      <c r="T30" s="57" t="str">
        <f t="shared" si="12"/>
        <v/>
      </c>
      <c r="U30" s="32" t="str">
        <f t="shared" si="4"/>
        <v/>
      </c>
      <c r="V30" s="46"/>
      <c r="W30" s="49"/>
      <c r="X30" s="50"/>
      <c r="Y30" s="50"/>
      <c r="Z30" s="43"/>
      <c r="AA30" s="43"/>
      <c r="AB30" s="43"/>
      <c r="AC30" s="43"/>
      <c r="AD30" s="43"/>
      <c r="AE30" s="43"/>
      <c r="AF30" s="44"/>
      <c r="AG30" s="44"/>
      <c r="AH30" s="44"/>
      <c r="AI30" s="31" t="str">
        <f t="shared" si="20"/>
        <v/>
      </c>
      <c r="AJ30" s="32" t="str">
        <f t="shared" si="5"/>
        <v/>
      </c>
      <c r="AK30" s="57" t="str">
        <f t="shared" si="13"/>
        <v/>
      </c>
      <c r="AL30" s="33" t="str">
        <f t="shared" si="6"/>
        <v/>
      </c>
      <c r="AM30" s="57" t="str">
        <f t="shared" si="7"/>
        <v/>
      </c>
      <c r="AN30" s="32" t="str">
        <f>IF(AM30&lt;&gt;"",VLOOKUP(AM30,$BD$12:$BE$28,2),"")</f>
        <v/>
      </c>
      <c r="AO30" s="78" t="str">
        <f t="shared" si="14"/>
        <v/>
      </c>
      <c r="AP30" s="79" t="str">
        <f t="shared" si="8"/>
        <v/>
      </c>
      <c r="AQ30" s="78" t="str">
        <f t="shared" si="15"/>
        <v/>
      </c>
      <c r="AR30" s="80" t="str">
        <f t="shared" si="9"/>
        <v/>
      </c>
      <c r="AS30" s="57" t="str">
        <f t="shared" si="16"/>
        <v/>
      </c>
      <c r="AT30" s="32" t="str">
        <f t="shared" si="10"/>
        <v/>
      </c>
      <c r="AU30" s="60">
        <f t="shared" si="21"/>
        <v>0</v>
      </c>
      <c r="AV30" s="46">
        <v>4</v>
      </c>
      <c r="AW30" s="11"/>
      <c r="AX30" s="11">
        <f t="shared" si="22"/>
        <v>0</v>
      </c>
      <c r="AY30" s="11">
        <f t="shared" si="23"/>
        <v>0</v>
      </c>
      <c r="AZ30" s="11"/>
      <c r="BA30" s="12"/>
      <c r="BB30" s="13"/>
      <c r="BC30" s="13"/>
      <c r="BD30" s="13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</row>
    <row r="31" spans="1:130" x14ac:dyDescent="0.2">
      <c r="A31" s="22" t="s">
        <v>22</v>
      </c>
      <c r="B31" s="1"/>
      <c r="C31" s="3"/>
      <c r="D31" s="51"/>
      <c r="E31" s="52"/>
      <c r="F31" s="52"/>
      <c r="G31" s="42"/>
      <c r="H31" s="42"/>
      <c r="I31" s="42"/>
      <c r="J31" s="42"/>
      <c r="K31" s="42"/>
      <c r="L31" s="42"/>
      <c r="M31" s="7"/>
      <c r="N31" s="7"/>
      <c r="O31" s="7"/>
      <c r="P31" s="23" t="str">
        <f t="shared" si="19"/>
        <v/>
      </c>
      <c r="Q31" s="24" t="str">
        <f t="shared" si="2"/>
        <v/>
      </c>
      <c r="R31" s="70" t="str">
        <f t="shared" si="11"/>
        <v/>
      </c>
      <c r="S31" s="25" t="str">
        <f t="shared" si="3"/>
        <v/>
      </c>
      <c r="T31" s="23" t="str">
        <f t="shared" si="12"/>
        <v/>
      </c>
      <c r="U31" s="24" t="str">
        <f t="shared" si="4"/>
        <v/>
      </c>
      <c r="V31" s="45"/>
      <c r="W31" s="47"/>
      <c r="X31" s="48"/>
      <c r="Y31" s="48"/>
      <c r="Z31" s="42"/>
      <c r="AA31" s="42"/>
      <c r="AB31" s="42"/>
      <c r="AC31" s="42"/>
      <c r="AD31" s="42"/>
      <c r="AE31" s="42"/>
      <c r="AF31" s="7"/>
      <c r="AG31" s="7"/>
      <c r="AH31" s="7"/>
      <c r="AI31" s="23" t="str">
        <f t="shared" si="20"/>
        <v/>
      </c>
      <c r="AJ31" s="24" t="str">
        <f t="shared" si="5"/>
        <v/>
      </c>
      <c r="AK31" s="70" t="str">
        <f t="shared" si="13"/>
        <v/>
      </c>
      <c r="AL31" s="25" t="str">
        <f t="shared" si="6"/>
        <v/>
      </c>
      <c r="AM31" s="23" t="str">
        <f t="shared" si="7"/>
        <v/>
      </c>
      <c r="AN31" s="24" t="str">
        <f>IF(AM31&lt;&gt;"",VLOOKUP(AM31,$BD$11:$BE$27,2),"")</f>
        <v/>
      </c>
      <c r="AO31" s="81" t="str">
        <f t="shared" si="14"/>
        <v/>
      </c>
      <c r="AP31" s="75" t="str">
        <f t="shared" si="8"/>
        <v/>
      </c>
      <c r="AQ31" s="82" t="str">
        <f t="shared" si="15"/>
        <v/>
      </c>
      <c r="AR31" s="77" t="str">
        <f t="shared" si="9"/>
        <v/>
      </c>
      <c r="AS31" s="23" t="str">
        <f t="shared" si="16"/>
        <v/>
      </c>
      <c r="AT31" s="24" t="str">
        <f t="shared" si="10"/>
        <v/>
      </c>
      <c r="AU31" s="59">
        <f t="shared" si="21"/>
        <v>0</v>
      </c>
      <c r="AV31" s="45">
        <v>4</v>
      </c>
      <c r="AW31" s="11"/>
      <c r="AX31" s="11">
        <f t="shared" si="22"/>
        <v>0</v>
      </c>
      <c r="AY31" s="11">
        <f t="shared" si="23"/>
        <v>0</v>
      </c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</row>
    <row r="32" spans="1:130" ht="13.5" thickBot="1" x14ac:dyDescent="0.25">
      <c r="A32" s="30" t="s">
        <v>23</v>
      </c>
      <c r="B32" s="4"/>
      <c r="C32" s="5"/>
      <c r="D32" s="53"/>
      <c r="E32" s="54"/>
      <c r="F32" s="54"/>
      <c r="G32" s="43"/>
      <c r="H32" s="43"/>
      <c r="I32" s="43"/>
      <c r="J32" s="43"/>
      <c r="K32" s="43"/>
      <c r="L32" s="43"/>
      <c r="M32" s="44"/>
      <c r="N32" s="44"/>
      <c r="O32" s="44"/>
      <c r="P32" s="57" t="str">
        <f t="shared" si="19"/>
        <v/>
      </c>
      <c r="Q32" s="32" t="str">
        <f t="shared" si="2"/>
        <v/>
      </c>
      <c r="R32" s="57" t="str">
        <f t="shared" si="11"/>
        <v/>
      </c>
      <c r="S32" s="33" t="str">
        <f t="shared" si="3"/>
        <v/>
      </c>
      <c r="T32" s="57" t="str">
        <f t="shared" si="12"/>
        <v/>
      </c>
      <c r="U32" s="32" t="str">
        <f t="shared" si="4"/>
        <v/>
      </c>
      <c r="V32" s="46"/>
      <c r="W32" s="49"/>
      <c r="X32" s="50"/>
      <c r="Y32" s="54"/>
      <c r="Z32" s="43"/>
      <c r="AA32" s="72"/>
      <c r="AB32" s="43"/>
      <c r="AC32" s="43"/>
      <c r="AD32" s="43"/>
      <c r="AE32" s="43"/>
      <c r="AF32" s="44"/>
      <c r="AG32" s="44"/>
      <c r="AH32" s="44"/>
      <c r="AI32" s="31" t="str">
        <f t="shared" si="20"/>
        <v/>
      </c>
      <c r="AJ32" s="32" t="str">
        <f t="shared" si="5"/>
        <v/>
      </c>
      <c r="AK32" s="57" t="str">
        <f t="shared" si="13"/>
        <v/>
      </c>
      <c r="AL32" s="33" t="str">
        <f t="shared" si="6"/>
        <v/>
      </c>
      <c r="AM32" s="57" t="str">
        <f t="shared" si="7"/>
        <v/>
      </c>
      <c r="AN32" s="32" t="str">
        <f>IF(AM32&lt;&gt;"",VLOOKUP(AM32,$BD$12:$BE$28,2),"")</f>
        <v/>
      </c>
      <c r="AO32" s="78" t="str">
        <f t="shared" si="14"/>
        <v/>
      </c>
      <c r="AP32" s="79" t="str">
        <f t="shared" si="8"/>
        <v/>
      </c>
      <c r="AQ32" s="78" t="str">
        <f t="shared" si="15"/>
        <v/>
      </c>
      <c r="AR32" s="80" t="str">
        <f t="shared" si="9"/>
        <v/>
      </c>
      <c r="AS32" s="57" t="str">
        <f t="shared" si="16"/>
        <v/>
      </c>
      <c r="AT32" s="32" t="str">
        <f t="shared" si="10"/>
        <v/>
      </c>
      <c r="AU32" s="60">
        <f t="shared" si="21"/>
        <v>0</v>
      </c>
      <c r="AV32" s="46">
        <v>3</v>
      </c>
      <c r="AW32" s="11"/>
      <c r="AX32" s="11">
        <f t="shared" si="22"/>
        <v>0</v>
      </c>
      <c r="AY32" s="11">
        <f t="shared" si="23"/>
        <v>0</v>
      </c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</row>
    <row r="33" spans="1:130" x14ac:dyDescent="0.2">
      <c r="A33" s="22" t="s">
        <v>24</v>
      </c>
      <c r="B33" s="1"/>
      <c r="C33" s="3"/>
      <c r="D33" s="51"/>
      <c r="E33" s="52"/>
      <c r="F33" s="52"/>
      <c r="G33" s="42"/>
      <c r="H33" s="42"/>
      <c r="I33" s="42"/>
      <c r="J33" s="42"/>
      <c r="K33" s="42"/>
      <c r="L33" s="42"/>
      <c r="M33" s="7"/>
      <c r="N33" s="7"/>
      <c r="O33" s="7"/>
      <c r="P33" s="23" t="str">
        <f t="shared" si="19"/>
        <v/>
      </c>
      <c r="Q33" s="24" t="str">
        <f t="shared" si="2"/>
        <v/>
      </c>
      <c r="R33" s="70" t="str">
        <f t="shared" si="11"/>
        <v/>
      </c>
      <c r="S33" s="25" t="str">
        <f t="shared" si="3"/>
        <v/>
      </c>
      <c r="T33" s="23" t="str">
        <f t="shared" si="12"/>
        <v/>
      </c>
      <c r="U33" s="24" t="str">
        <f t="shared" si="4"/>
        <v/>
      </c>
      <c r="V33" s="45"/>
      <c r="W33" s="47"/>
      <c r="X33" s="48"/>
      <c r="Y33" s="48"/>
      <c r="Z33" s="42"/>
      <c r="AA33" s="42"/>
      <c r="AB33" s="42"/>
      <c r="AC33" s="42"/>
      <c r="AD33" s="42"/>
      <c r="AE33" s="42"/>
      <c r="AF33" s="7"/>
      <c r="AG33" s="7"/>
      <c r="AH33" s="7"/>
      <c r="AI33" s="23" t="str">
        <f t="shared" si="20"/>
        <v/>
      </c>
      <c r="AJ33" s="24" t="str">
        <f t="shared" si="5"/>
        <v/>
      </c>
      <c r="AK33" s="70" t="str">
        <f t="shared" si="13"/>
        <v/>
      </c>
      <c r="AL33" s="25" t="str">
        <f t="shared" si="6"/>
        <v/>
      </c>
      <c r="AM33" s="23" t="str">
        <f t="shared" si="7"/>
        <v/>
      </c>
      <c r="AN33" s="24" t="str">
        <f>IF(AM33&lt;&gt;"",VLOOKUP(AM33,$BD$11:$BE$27,2),"")</f>
        <v/>
      </c>
      <c r="AO33" s="81" t="str">
        <f t="shared" si="14"/>
        <v/>
      </c>
      <c r="AP33" s="75" t="str">
        <f t="shared" si="8"/>
        <v/>
      </c>
      <c r="AQ33" s="82" t="str">
        <f t="shared" si="15"/>
        <v/>
      </c>
      <c r="AR33" s="77" t="str">
        <f t="shared" si="9"/>
        <v/>
      </c>
      <c r="AS33" s="23" t="str">
        <f t="shared" si="16"/>
        <v/>
      </c>
      <c r="AT33" s="24" t="str">
        <f t="shared" si="10"/>
        <v/>
      </c>
      <c r="AU33" s="59">
        <f t="shared" si="21"/>
        <v>0</v>
      </c>
      <c r="AV33" s="45">
        <v>4</v>
      </c>
      <c r="AW33" s="11"/>
      <c r="AX33" s="11">
        <f t="shared" si="22"/>
        <v>0</v>
      </c>
      <c r="AY33" s="11">
        <f t="shared" si="23"/>
        <v>0</v>
      </c>
      <c r="AZ33" s="11"/>
      <c r="BA33" s="100"/>
      <c r="BB33" s="100"/>
      <c r="BC33" s="13"/>
      <c r="BD33" s="13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</row>
    <row r="34" spans="1:130" ht="13.5" thickBot="1" x14ac:dyDescent="0.25">
      <c r="A34" s="30" t="s">
        <v>25</v>
      </c>
      <c r="B34" s="4"/>
      <c r="C34" s="5"/>
      <c r="D34" s="53"/>
      <c r="E34" s="54"/>
      <c r="F34" s="54"/>
      <c r="G34" s="43"/>
      <c r="H34" s="43"/>
      <c r="I34" s="43"/>
      <c r="J34" s="43"/>
      <c r="K34" s="43"/>
      <c r="L34" s="43"/>
      <c r="M34" s="44"/>
      <c r="N34" s="44"/>
      <c r="O34" s="44"/>
      <c r="P34" s="57" t="str">
        <f t="shared" si="19"/>
        <v/>
      </c>
      <c r="Q34" s="32" t="str">
        <f t="shared" si="2"/>
        <v/>
      </c>
      <c r="R34" s="57" t="str">
        <f t="shared" si="11"/>
        <v/>
      </c>
      <c r="S34" s="33" t="str">
        <f t="shared" si="3"/>
        <v/>
      </c>
      <c r="T34" s="57" t="str">
        <f t="shared" si="12"/>
        <v/>
      </c>
      <c r="U34" s="32" t="str">
        <f t="shared" si="4"/>
        <v/>
      </c>
      <c r="V34" s="46"/>
      <c r="W34" s="49"/>
      <c r="X34" s="50"/>
      <c r="Y34" s="54"/>
      <c r="Z34" s="43"/>
      <c r="AA34" s="72"/>
      <c r="AB34" s="43"/>
      <c r="AC34" s="43"/>
      <c r="AD34" s="43"/>
      <c r="AE34" s="43"/>
      <c r="AF34" s="44"/>
      <c r="AG34" s="44"/>
      <c r="AH34" s="44"/>
      <c r="AI34" s="31" t="str">
        <f t="shared" si="20"/>
        <v/>
      </c>
      <c r="AJ34" s="32" t="str">
        <f t="shared" si="5"/>
        <v/>
      </c>
      <c r="AK34" s="57" t="str">
        <f t="shared" si="13"/>
        <v/>
      </c>
      <c r="AL34" s="33" t="str">
        <f t="shared" si="6"/>
        <v/>
      </c>
      <c r="AM34" s="57" t="str">
        <f t="shared" si="7"/>
        <v/>
      </c>
      <c r="AN34" s="32" t="str">
        <f>IF(AM34&lt;&gt;"",VLOOKUP(AM34,$BD$12:$BE$28,2),"")</f>
        <v/>
      </c>
      <c r="AO34" s="78" t="str">
        <f t="shared" si="14"/>
        <v/>
      </c>
      <c r="AP34" s="79" t="str">
        <f t="shared" si="8"/>
        <v/>
      </c>
      <c r="AQ34" s="78" t="str">
        <f t="shared" si="15"/>
        <v/>
      </c>
      <c r="AR34" s="80" t="str">
        <f t="shared" si="9"/>
        <v/>
      </c>
      <c r="AS34" s="57" t="str">
        <f t="shared" si="16"/>
        <v/>
      </c>
      <c r="AT34" s="32" t="str">
        <f t="shared" si="10"/>
        <v/>
      </c>
      <c r="AU34" s="60">
        <f t="shared" si="21"/>
        <v>0</v>
      </c>
      <c r="AV34" s="46">
        <v>3</v>
      </c>
      <c r="AW34" s="11"/>
      <c r="AX34" s="11">
        <f t="shared" si="22"/>
        <v>0</v>
      </c>
      <c r="AY34" s="11">
        <f t="shared" si="23"/>
        <v>0</v>
      </c>
      <c r="AZ34" s="11"/>
      <c r="BA34" s="99"/>
      <c r="BB34" s="99"/>
      <c r="BC34" s="37"/>
      <c r="BD34" s="37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</row>
    <row r="35" spans="1:130" x14ac:dyDescent="0.2">
      <c r="A35" s="22" t="s">
        <v>26</v>
      </c>
      <c r="B35" s="1"/>
      <c r="C35" s="3"/>
      <c r="D35" s="51"/>
      <c r="E35" s="52"/>
      <c r="F35" s="52"/>
      <c r="G35" s="71"/>
      <c r="H35" s="71"/>
      <c r="I35" s="42"/>
      <c r="J35" s="42"/>
      <c r="K35" s="42"/>
      <c r="L35" s="42"/>
      <c r="M35" s="7"/>
      <c r="N35" s="7"/>
      <c r="O35" s="7"/>
      <c r="P35" s="23" t="str">
        <f t="shared" ref="P35:P42" si="24">IF(COUNTA(D35:F35)&gt;0,(VLOOKUP($D35,$BA$11:$BE$27,2,FALSE)+VLOOKUP($E35,$BA$11:$BE$27,2,FALSE)+VLOOKUP($F35,$BA$11:$BE$27,2,FALSE))/COUNTA($D35:$F35),"")</f>
        <v/>
      </c>
      <c r="Q35" s="24" t="str">
        <f t="shared" ref="Q35:Q42" si="25">IF(P35&lt;&gt;"",VLOOKUP(P35,$BD$11:$BE$27,2),"")</f>
        <v/>
      </c>
      <c r="R35" s="70" t="str">
        <f t="shared" si="11"/>
        <v/>
      </c>
      <c r="S35" s="25" t="str">
        <f t="shared" ref="S35:S42" si="26">IF(R35&lt;&gt;"",VLOOKUP(R35,$BD$11:$BE$27,2),"")</f>
        <v/>
      </c>
      <c r="T35" s="23" t="str">
        <f t="shared" si="12"/>
        <v/>
      </c>
      <c r="U35" s="24" t="str">
        <f t="shared" ref="U35:U42" si="27">IF(T35&lt;&gt;"",VLOOKUP(T35,$BD$11:$BE$27,2),"")</f>
        <v/>
      </c>
      <c r="V35" s="45"/>
      <c r="W35" s="47"/>
      <c r="X35" s="48"/>
      <c r="Y35" s="48"/>
      <c r="Z35" s="42"/>
      <c r="AA35" s="42"/>
      <c r="AB35" s="42"/>
      <c r="AC35" s="42"/>
      <c r="AD35" s="42"/>
      <c r="AE35" s="42"/>
      <c r="AF35" s="7"/>
      <c r="AG35" s="7"/>
      <c r="AH35" s="7"/>
      <c r="AI35" s="23" t="str">
        <f t="shared" si="20"/>
        <v/>
      </c>
      <c r="AJ35" s="24" t="str">
        <f t="shared" si="5"/>
        <v/>
      </c>
      <c r="AK35" s="70" t="str">
        <f t="shared" si="13"/>
        <v/>
      </c>
      <c r="AL35" s="25" t="str">
        <f t="shared" si="6"/>
        <v/>
      </c>
      <c r="AM35" s="23" t="str">
        <f t="shared" si="7"/>
        <v/>
      </c>
      <c r="AN35" s="24" t="str">
        <f>IF(AM35&lt;&gt;"",VLOOKUP(AM35,$BD$11:$BE$27,2),"")</f>
        <v/>
      </c>
      <c r="AO35" s="81" t="str">
        <f t="shared" si="14"/>
        <v/>
      </c>
      <c r="AP35" s="75" t="str">
        <f t="shared" si="8"/>
        <v/>
      </c>
      <c r="AQ35" s="82" t="str">
        <f t="shared" si="15"/>
        <v/>
      </c>
      <c r="AR35" s="77" t="str">
        <f t="shared" si="9"/>
        <v/>
      </c>
      <c r="AS35" s="23" t="str">
        <f t="shared" si="16"/>
        <v/>
      </c>
      <c r="AT35" s="24" t="str">
        <f t="shared" si="10"/>
        <v/>
      </c>
      <c r="AU35" s="59">
        <f t="shared" si="21"/>
        <v>0</v>
      </c>
      <c r="AV35" s="45">
        <v>3</v>
      </c>
      <c r="AX35" s="11">
        <f t="shared" si="22"/>
        <v>0</v>
      </c>
      <c r="AY35" s="11">
        <f t="shared" si="23"/>
        <v>0</v>
      </c>
    </row>
    <row r="36" spans="1:130" ht="13.5" thickBot="1" x14ac:dyDescent="0.25">
      <c r="A36" s="30" t="s">
        <v>27</v>
      </c>
      <c r="B36" s="4"/>
      <c r="C36" s="5"/>
      <c r="D36" s="53"/>
      <c r="E36" s="54"/>
      <c r="F36" s="54"/>
      <c r="G36" s="72"/>
      <c r="H36" s="72"/>
      <c r="I36" s="43"/>
      <c r="J36" s="43"/>
      <c r="K36" s="43"/>
      <c r="L36" s="43"/>
      <c r="M36" s="44"/>
      <c r="N36" s="44"/>
      <c r="O36" s="44"/>
      <c r="P36" s="57" t="str">
        <f t="shared" si="24"/>
        <v/>
      </c>
      <c r="Q36" s="32" t="str">
        <f t="shared" si="25"/>
        <v/>
      </c>
      <c r="R36" s="57" t="str">
        <f t="shared" si="11"/>
        <v/>
      </c>
      <c r="S36" s="33" t="str">
        <f t="shared" si="26"/>
        <v/>
      </c>
      <c r="T36" s="57" t="str">
        <f t="shared" si="12"/>
        <v/>
      </c>
      <c r="U36" s="32" t="str">
        <f t="shared" si="27"/>
        <v/>
      </c>
      <c r="V36" s="46"/>
      <c r="W36" s="49"/>
      <c r="X36" s="50"/>
      <c r="Y36" s="50"/>
      <c r="Z36" s="43"/>
      <c r="AA36" s="43"/>
      <c r="AB36" s="43"/>
      <c r="AC36" s="43"/>
      <c r="AD36" s="43"/>
      <c r="AE36" s="43"/>
      <c r="AF36" s="44"/>
      <c r="AG36" s="44"/>
      <c r="AH36" s="44"/>
      <c r="AI36" s="31" t="str">
        <f t="shared" si="20"/>
        <v/>
      </c>
      <c r="AJ36" s="32" t="str">
        <f t="shared" si="5"/>
        <v/>
      </c>
      <c r="AK36" s="57" t="str">
        <f t="shared" si="13"/>
        <v/>
      </c>
      <c r="AL36" s="33" t="str">
        <f t="shared" si="6"/>
        <v/>
      </c>
      <c r="AM36" s="57" t="str">
        <f t="shared" si="7"/>
        <v/>
      </c>
      <c r="AN36" s="32" t="str">
        <f>IF(AM36&lt;&gt;"",VLOOKUP(AM36,$BD$12:$BE$28,2),"")</f>
        <v/>
      </c>
      <c r="AO36" s="78" t="str">
        <f t="shared" si="14"/>
        <v/>
      </c>
      <c r="AP36" s="79" t="str">
        <f t="shared" si="8"/>
        <v/>
      </c>
      <c r="AQ36" s="78" t="str">
        <f t="shared" si="15"/>
        <v/>
      </c>
      <c r="AR36" s="80" t="str">
        <f t="shared" si="9"/>
        <v/>
      </c>
      <c r="AS36" s="57" t="str">
        <f t="shared" si="16"/>
        <v/>
      </c>
      <c r="AT36" s="32" t="str">
        <f t="shared" si="10"/>
        <v/>
      </c>
      <c r="AU36" s="60">
        <f t="shared" si="21"/>
        <v>0</v>
      </c>
      <c r="AV36" s="46">
        <v>4</v>
      </c>
      <c r="AX36" s="11">
        <f t="shared" si="22"/>
        <v>0</v>
      </c>
      <c r="AY36" s="11">
        <f t="shared" si="23"/>
        <v>0</v>
      </c>
    </row>
    <row r="37" spans="1:130" x14ac:dyDescent="0.2">
      <c r="A37" s="22" t="s">
        <v>29</v>
      </c>
      <c r="B37" s="1"/>
      <c r="C37" s="3"/>
      <c r="D37" s="51"/>
      <c r="E37" s="52"/>
      <c r="F37" s="52"/>
      <c r="G37" s="42"/>
      <c r="H37" s="42"/>
      <c r="I37" s="42"/>
      <c r="J37" s="42"/>
      <c r="K37" s="42"/>
      <c r="L37" s="42"/>
      <c r="M37" s="7"/>
      <c r="N37" s="7"/>
      <c r="O37" s="7"/>
      <c r="P37" s="23" t="str">
        <f t="shared" si="24"/>
        <v/>
      </c>
      <c r="Q37" s="24" t="str">
        <f t="shared" si="25"/>
        <v/>
      </c>
      <c r="R37" s="70" t="str">
        <f t="shared" si="11"/>
        <v/>
      </c>
      <c r="S37" s="25" t="str">
        <f t="shared" si="26"/>
        <v/>
      </c>
      <c r="T37" s="23" t="str">
        <f t="shared" si="12"/>
        <v/>
      </c>
      <c r="U37" s="24" t="str">
        <f t="shared" si="27"/>
        <v/>
      </c>
      <c r="V37" s="45"/>
      <c r="W37" s="47"/>
      <c r="X37" s="48"/>
      <c r="Y37" s="48"/>
      <c r="Z37" s="42"/>
      <c r="AA37" s="42"/>
      <c r="AB37" s="42"/>
      <c r="AC37" s="42"/>
      <c r="AD37" s="42"/>
      <c r="AE37" s="42"/>
      <c r="AF37" s="7"/>
      <c r="AG37" s="7"/>
      <c r="AH37" s="73"/>
      <c r="AI37" s="23" t="str">
        <f t="shared" si="20"/>
        <v/>
      </c>
      <c r="AJ37" s="24" t="str">
        <f t="shared" si="5"/>
        <v/>
      </c>
      <c r="AK37" s="70" t="str">
        <f t="shared" si="13"/>
        <v/>
      </c>
      <c r="AL37" s="25" t="str">
        <f t="shared" si="6"/>
        <v/>
      </c>
      <c r="AM37" s="23" t="str">
        <f t="shared" si="7"/>
        <v/>
      </c>
      <c r="AN37" s="24" t="str">
        <f>IF(AM37&lt;&gt;"",VLOOKUP(AM37,$BD$11:$BE$27,2),"")</f>
        <v/>
      </c>
      <c r="AO37" s="81" t="str">
        <f t="shared" si="14"/>
        <v/>
      </c>
      <c r="AP37" s="75" t="str">
        <f t="shared" si="8"/>
        <v/>
      </c>
      <c r="AQ37" s="82" t="str">
        <f t="shared" si="15"/>
        <v/>
      </c>
      <c r="AR37" s="77" t="str">
        <f t="shared" si="9"/>
        <v/>
      </c>
      <c r="AS37" s="23" t="str">
        <f t="shared" si="16"/>
        <v/>
      </c>
      <c r="AT37" s="24" t="str">
        <f t="shared" si="10"/>
        <v/>
      </c>
      <c r="AU37" s="59">
        <f t="shared" si="21"/>
        <v>0</v>
      </c>
      <c r="AV37" s="45">
        <v>4</v>
      </c>
      <c r="AX37" s="11">
        <f t="shared" si="22"/>
        <v>0</v>
      </c>
      <c r="AY37" s="11">
        <f t="shared" si="23"/>
        <v>0</v>
      </c>
    </row>
    <row r="38" spans="1:130" ht="13.5" thickBot="1" x14ac:dyDescent="0.25">
      <c r="A38" s="30" t="s">
        <v>30</v>
      </c>
      <c r="B38" s="4"/>
      <c r="C38" s="5"/>
      <c r="D38" s="53"/>
      <c r="E38" s="54"/>
      <c r="F38" s="54"/>
      <c r="G38" s="43"/>
      <c r="H38" s="43"/>
      <c r="I38" s="43"/>
      <c r="J38" s="43"/>
      <c r="K38" s="43"/>
      <c r="L38" s="43"/>
      <c r="M38" s="44"/>
      <c r="N38" s="44"/>
      <c r="O38" s="44"/>
      <c r="P38" s="57" t="str">
        <f t="shared" si="24"/>
        <v/>
      </c>
      <c r="Q38" s="32" t="str">
        <f t="shared" si="25"/>
        <v/>
      </c>
      <c r="R38" s="57" t="str">
        <f t="shared" si="11"/>
        <v/>
      </c>
      <c r="S38" s="33" t="str">
        <f t="shared" si="26"/>
        <v/>
      </c>
      <c r="T38" s="57" t="str">
        <f t="shared" si="12"/>
        <v/>
      </c>
      <c r="U38" s="32" t="str">
        <f t="shared" si="27"/>
        <v/>
      </c>
      <c r="V38" s="46"/>
      <c r="W38" s="49"/>
      <c r="X38" s="50"/>
      <c r="Y38" s="54"/>
      <c r="Z38" s="43"/>
      <c r="AA38" s="43"/>
      <c r="AB38" s="43"/>
      <c r="AC38" s="43"/>
      <c r="AD38" s="43"/>
      <c r="AE38" s="43"/>
      <c r="AF38" s="44"/>
      <c r="AG38" s="44"/>
      <c r="AH38" s="44"/>
      <c r="AI38" s="31" t="str">
        <f t="shared" si="20"/>
        <v/>
      </c>
      <c r="AJ38" s="32" t="str">
        <f t="shared" si="5"/>
        <v/>
      </c>
      <c r="AK38" s="57" t="str">
        <f t="shared" si="13"/>
        <v/>
      </c>
      <c r="AL38" s="33" t="str">
        <f t="shared" si="6"/>
        <v/>
      </c>
      <c r="AM38" s="57" t="str">
        <f t="shared" si="7"/>
        <v/>
      </c>
      <c r="AN38" s="32" t="str">
        <f>IF(AM38&lt;&gt;"",VLOOKUP(AM38,$BD$12:$BE$28,2),"")</f>
        <v/>
      </c>
      <c r="AO38" s="78" t="str">
        <f t="shared" si="14"/>
        <v/>
      </c>
      <c r="AP38" s="79" t="str">
        <f t="shared" si="8"/>
        <v/>
      </c>
      <c r="AQ38" s="78" t="str">
        <f t="shared" si="15"/>
        <v/>
      </c>
      <c r="AR38" s="80" t="str">
        <f t="shared" si="9"/>
        <v/>
      </c>
      <c r="AS38" s="57" t="str">
        <f t="shared" si="16"/>
        <v/>
      </c>
      <c r="AT38" s="32" t="str">
        <f t="shared" si="10"/>
        <v/>
      </c>
      <c r="AU38" s="60">
        <f t="shared" si="21"/>
        <v>0</v>
      </c>
      <c r="AV38" s="46"/>
      <c r="AX38" s="11">
        <f t="shared" si="22"/>
        <v>0</v>
      </c>
      <c r="AY38" s="11">
        <f t="shared" si="23"/>
        <v>0</v>
      </c>
    </row>
    <row r="39" spans="1:130" x14ac:dyDescent="0.2">
      <c r="A39" s="22" t="s">
        <v>31</v>
      </c>
      <c r="B39" s="1"/>
      <c r="C39" s="3"/>
      <c r="D39" s="51"/>
      <c r="E39" s="52"/>
      <c r="F39" s="52"/>
      <c r="G39" s="42"/>
      <c r="H39" s="42"/>
      <c r="I39" s="42"/>
      <c r="J39" s="42"/>
      <c r="K39" s="42"/>
      <c r="L39" s="42"/>
      <c r="M39" s="7"/>
      <c r="N39" s="7"/>
      <c r="O39" s="7"/>
      <c r="P39" s="23" t="str">
        <f t="shared" si="24"/>
        <v/>
      </c>
      <c r="Q39" s="24" t="str">
        <f t="shared" si="25"/>
        <v/>
      </c>
      <c r="R39" s="70" t="str">
        <f t="shared" si="11"/>
        <v/>
      </c>
      <c r="S39" s="25" t="str">
        <f t="shared" si="26"/>
        <v/>
      </c>
      <c r="T39" s="23" t="str">
        <f t="shared" si="12"/>
        <v/>
      </c>
      <c r="U39" s="24" t="str">
        <f t="shared" si="27"/>
        <v/>
      </c>
      <c r="V39" s="45"/>
      <c r="W39" s="47"/>
      <c r="X39" s="48"/>
      <c r="Y39" s="48"/>
      <c r="Z39" s="42"/>
      <c r="AA39" s="42"/>
      <c r="AB39" s="42"/>
      <c r="AC39" s="42"/>
      <c r="AD39" s="42"/>
      <c r="AE39" s="42"/>
      <c r="AF39" s="7"/>
      <c r="AG39" s="7"/>
      <c r="AH39" s="7"/>
      <c r="AI39" s="23" t="str">
        <f t="shared" si="20"/>
        <v/>
      </c>
      <c r="AJ39" s="24" t="str">
        <f t="shared" si="5"/>
        <v/>
      </c>
      <c r="AK39" s="70" t="str">
        <f t="shared" si="13"/>
        <v/>
      </c>
      <c r="AL39" s="25" t="str">
        <f t="shared" si="6"/>
        <v/>
      </c>
      <c r="AM39" s="23" t="str">
        <f t="shared" si="7"/>
        <v/>
      </c>
      <c r="AN39" s="24" t="str">
        <f>IF(AM39&lt;&gt;"",VLOOKUP(AM39,$BD$11:$BE$27,2),"")</f>
        <v/>
      </c>
      <c r="AO39" s="81" t="str">
        <f t="shared" si="14"/>
        <v/>
      </c>
      <c r="AP39" s="75" t="str">
        <f t="shared" si="8"/>
        <v/>
      </c>
      <c r="AQ39" s="82" t="str">
        <f t="shared" si="15"/>
        <v/>
      </c>
      <c r="AR39" s="77" t="str">
        <f t="shared" si="9"/>
        <v/>
      </c>
      <c r="AS39" s="23" t="str">
        <f t="shared" si="16"/>
        <v/>
      </c>
      <c r="AT39" s="24" t="str">
        <f t="shared" si="10"/>
        <v/>
      </c>
      <c r="AU39" s="59">
        <f t="shared" si="21"/>
        <v>0</v>
      </c>
      <c r="AV39" s="45"/>
      <c r="AX39" s="11">
        <f t="shared" si="22"/>
        <v>0</v>
      </c>
      <c r="AY39" s="11">
        <f t="shared" si="23"/>
        <v>0</v>
      </c>
    </row>
    <row r="40" spans="1:130" ht="13.5" thickBot="1" x14ac:dyDescent="0.25">
      <c r="A40" s="30" t="s">
        <v>32</v>
      </c>
      <c r="B40" s="4"/>
      <c r="C40" s="5"/>
      <c r="D40" s="53"/>
      <c r="E40" s="54"/>
      <c r="F40" s="54"/>
      <c r="G40" s="43"/>
      <c r="H40" s="43"/>
      <c r="I40" s="43"/>
      <c r="J40" s="43"/>
      <c r="K40" s="43"/>
      <c r="L40" s="43"/>
      <c r="M40" s="44"/>
      <c r="N40" s="44"/>
      <c r="O40" s="44"/>
      <c r="P40" s="57" t="str">
        <f t="shared" si="24"/>
        <v/>
      </c>
      <c r="Q40" s="32" t="str">
        <f t="shared" si="25"/>
        <v/>
      </c>
      <c r="R40" s="57" t="str">
        <f t="shared" si="11"/>
        <v/>
      </c>
      <c r="S40" s="33" t="str">
        <f t="shared" si="26"/>
        <v/>
      </c>
      <c r="T40" s="57" t="str">
        <f t="shared" si="12"/>
        <v/>
      </c>
      <c r="U40" s="32" t="str">
        <f t="shared" si="27"/>
        <v/>
      </c>
      <c r="V40" s="46"/>
      <c r="W40" s="49"/>
      <c r="X40" s="50"/>
      <c r="Y40" s="50"/>
      <c r="Z40" s="43"/>
      <c r="AA40" s="43"/>
      <c r="AB40" s="43"/>
      <c r="AC40" s="43"/>
      <c r="AD40" s="43"/>
      <c r="AE40" s="43"/>
      <c r="AF40" s="44"/>
      <c r="AG40" s="44"/>
      <c r="AH40" s="44"/>
      <c r="AI40" s="31" t="str">
        <f t="shared" si="20"/>
        <v/>
      </c>
      <c r="AJ40" s="32" t="str">
        <f t="shared" si="5"/>
        <v/>
      </c>
      <c r="AK40" s="57" t="str">
        <f t="shared" si="13"/>
        <v/>
      </c>
      <c r="AL40" s="33" t="str">
        <f t="shared" si="6"/>
        <v/>
      </c>
      <c r="AM40" s="57" t="str">
        <f t="shared" si="7"/>
        <v/>
      </c>
      <c r="AN40" s="32" t="str">
        <f>IF(AM40&lt;&gt;"",VLOOKUP(AM40,$BD$12:$BE$28,2),"")</f>
        <v/>
      </c>
      <c r="AO40" s="78" t="str">
        <f t="shared" si="14"/>
        <v/>
      </c>
      <c r="AP40" s="79" t="str">
        <f t="shared" si="8"/>
        <v/>
      </c>
      <c r="AQ40" s="78" t="str">
        <f t="shared" si="15"/>
        <v/>
      </c>
      <c r="AR40" s="80" t="str">
        <f t="shared" si="9"/>
        <v/>
      </c>
      <c r="AS40" s="57" t="str">
        <f t="shared" si="16"/>
        <v/>
      </c>
      <c r="AT40" s="32" t="str">
        <f t="shared" si="10"/>
        <v/>
      </c>
      <c r="AU40" s="60">
        <f t="shared" si="21"/>
        <v>0</v>
      </c>
      <c r="AV40" s="46"/>
      <c r="AX40" s="11">
        <f t="shared" si="22"/>
        <v>0</v>
      </c>
      <c r="AY40" s="11">
        <f t="shared" si="23"/>
        <v>0</v>
      </c>
    </row>
    <row r="41" spans="1:130" x14ac:dyDescent="0.2">
      <c r="A41" s="22" t="s">
        <v>33</v>
      </c>
      <c r="B41" s="1"/>
      <c r="C41" s="3"/>
      <c r="D41" s="51"/>
      <c r="E41" s="52"/>
      <c r="F41" s="52"/>
      <c r="G41" s="42"/>
      <c r="H41" s="42"/>
      <c r="I41" s="42"/>
      <c r="J41" s="42"/>
      <c r="K41" s="42"/>
      <c r="L41" s="42"/>
      <c r="M41" s="7"/>
      <c r="N41" s="7"/>
      <c r="O41" s="7"/>
      <c r="P41" s="23" t="str">
        <f t="shared" si="24"/>
        <v/>
      </c>
      <c r="Q41" s="24" t="str">
        <f t="shared" si="25"/>
        <v/>
      </c>
      <c r="R41" s="70" t="str">
        <f t="shared" si="11"/>
        <v/>
      </c>
      <c r="S41" s="25" t="str">
        <f t="shared" si="26"/>
        <v/>
      </c>
      <c r="T41" s="23" t="str">
        <f t="shared" si="12"/>
        <v/>
      </c>
      <c r="U41" s="24" t="str">
        <f t="shared" si="27"/>
        <v/>
      </c>
      <c r="V41" s="45"/>
      <c r="W41" s="47"/>
      <c r="X41" s="48"/>
      <c r="Y41" s="48"/>
      <c r="Z41" s="42"/>
      <c r="AA41" s="42"/>
      <c r="AB41" s="42"/>
      <c r="AC41" s="42"/>
      <c r="AD41" s="42"/>
      <c r="AE41" s="42"/>
      <c r="AF41" s="7"/>
      <c r="AG41" s="7"/>
      <c r="AH41" s="7"/>
      <c r="AI41" s="23" t="str">
        <f t="shared" si="20"/>
        <v/>
      </c>
      <c r="AJ41" s="24" t="str">
        <f t="shared" si="5"/>
        <v/>
      </c>
      <c r="AK41" s="70" t="str">
        <f t="shared" si="13"/>
        <v/>
      </c>
      <c r="AL41" s="25" t="str">
        <f t="shared" si="6"/>
        <v/>
      </c>
      <c r="AM41" s="23" t="str">
        <f t="shared" si="7"/>
        <v/>
      </c>
      <c r="AN41" s="24" t="str">
        <f>IF(AM41&lt;&gt;"",VLOOKUP(AM41,$BD$11:$BE$27,2),"")</f>
        <v/>
      </c>
      <c r="AO41" s="81" t="str">
        <f t="shared" si="14"/>
        <v/>
      </c>
      <c r="AP41" s="75" t="str">
        <f t="shared" si="8"/>
        <v/>
      </c>
      <c r="AQ41" s="82" t="str">
        <f t="shared" si="15"/>
        <v/>
      </c>
      <c r="AR41" s="77" t="str">
        <f t="shared" si="9"/>
        <v/>
      </c>
      <c r="AS41" s="23" t="str">
        <f t="shared" si="16"/>
        <v/>
      </c>
      <c r="AT41" s="24" t="str">
        <f t="shared" si="10"/>
        <v/>
      </c>
      <c r="AU41" s="59">
        <f t="shared" si="21"/>
        <v>0</v>
      </c>
      <c r="AV41" s="45"/>
      <c r="AX41" s="11">
        <f t="shared" si="22"/>
        <v>0</v>
      </c>
      <c r="AY41" s="11">
        <f t="shared" si="23"/>
        <v>0</v>
      </c>
    </row>
    <row r="42" spans="1:130" ht="13.5" thickBot="1" x14ac:dyDescent="0.25">
      <c r="A42" s="22" t="s">
        <v>65</v>
      </c>
      <c r="B42" s="1"/>
      <c r="C42" s="3"/>
      <c r="D42" s="51"/>
      <c r="E42" s="52"/>
      <c r="F42" s="52"/>
      <c r="G42" s="42"/>
      <c r="H42" s="42"/>
      <c r="I42" s="42"/>
      <c r="J42" s="42"/>
      <c r="K42" s="42"/>
      <c r="L42" s="42"/>
      <c r="M42" s="7"/>
      <c r="N42" s="7"/>
      <c r="O42" s="7"/>
      <c r="P42" s="23" t="str">
        <f t="shared" si="24"/>
        <v/>
      </c>
      <c r="Q42" s="24" t="str">
        <f t="shared" si="25"/>
        <v/>
      </c>
      <c r="R42" s="23" t="str">
        <f t="shared" si="11"/>
        <v/>
      </c>
      <c r="S42" s="25" t="str">
        <f t="shared" si="26"/>
        <v/>
      </c>
      <c r="T42" s="57" t="str">
        <f t="shared" si="12"/>
        <v/>
      </c>
      <c r="U42" s="24" t="str">
        <f t="shared" si="27"/>
        <v/>
      </c>
      <c r="V42" s="45"/>
      <c r="W42" s="47"/>
      <c r="X42" s="48"/>
      <c r="Y42" s="48"/>
      <c r="Z42" s="42"/>
      <c r="AA42" s="42"/>
      <c r="AB42" s="42"/>
      <c r="AC42" s="42"/>
      <c r="AD42" s="42"/>
      <c r="AE42" s="42"/>
      <c r="AF42" s="7"/>
      <c r="AG42" s="7"/>
      <c r="AH42" s="7"/>
      <c r="AI42" s="23" t="str">
        <f>IF(COUNTA(W42:Y42)&gt;0,(VLOOKUP($W42,$BA$11:$BE$27,2,FALSE)+VLOOKUP($X42,$BA$11:$BE$27,2,FALSE)+VLOOKUP($Y42,$BA$11:$BE$27,2,FALSE))/(COUNTA($W42:$Y42)),"")</f>
        <v/>
      </c>
      <c r="AJ42" s="24" t="str">
        <f t="shared" si="5"/>
        <v/>
      </c>
      <c r="AK42" s="23" t="str">
        <f t="shared" si="13"/>
        <v/>
      </c>
      <c r="AL42" s="25" t="str">
        <f t="shared" si="6"/>
        <v/>
      </c>
      <c r="AM42" s="57" t="str">
        <f t="shared" si="7"/>
        <v/>
      </c>
      <c r="AN42" s="24" t="str">
        <f>IF(AM42&lt;&gt;"",VLOOKUP(AM42,$BD$11:$BE$27,2),"")</f>
        <v/>
      </c>
      <c r="AO42" s="74" t="str">
        <f t="shared" si="14"/>
        <v/>
      </c>
      <c r="AP42" s="75" t="str">
        <f t="shared" si="8"/>
        <v/>
      </c>
      <c r="AQ42" s="76" t="str">
        <f t="shared" si="15"/>
        <v/>
      </c>
      <c r="AR42" s="77" t="str">
        <f t="shared" si="9"/>
        <v/>
      </c>
      <c r="AS42" s="57" t="str">
        <f t="shared" si="16"/>
        <v/>
      </c>
      <c r="AT42" s="24" t="str">
        <f t="shared" si="10"/>
        <v/>
      </c>
      <c r="AU42" s="59">
        <f>IF(AND(AM42&lt;&gt;"",U42&lt;&gt;""),AM42-T42,0)</f>
        <v>0</v>
      </c>
      <c r="AV42" s="45"/>
      <c r="AX42" s="11">
        <f t="shared" si="22"/>
        <v>0</v>
      </c>
      <c r="AY42" s="11">
        <f t="shared" si="23"/>
        <v>0</v>
      </c>
    </row>
    <row r="43" spans="1:130" x14ac:dyDescent="0.2">
      <c r="A43" s="104" t="s">
        <v>64</v>
      </c>
      <c r="B43" s="105"/>
      <c r="C43" s="106"/>
      <c r="D43" s="64"/>
      <c r="E43" s="65"/>
      <c r="F43" s="65"/>
      <c r="G43" s="65"/>
      <c r="H43" s="65"/>
      <c r="I43" s="65"/>
      <c r="J43" s="65"/>
      <c r="K43" s="65"/>
      <c r="L43" s="65"/>
      <c r="M43" s="61"/>
      <c r="N43" s="61"/>
      <c r="O43" s="61"/>
      <c r="P43" s="62">
        <f>IF(COUNT(P11:P42)&gt;0,AVERAGE(P11:P42),"")</f>
        <v>1.5</v>
      </c>
      <c r="Q43" s="66"/>
      <c r="R43" s="62">
        <f>IF(COUNT(R11:R42)&gt;0,AVERAGE(R11:R42),"")</f>
        <v>1.5</v>
      </c>
      <c r="S43" s="63"/>
      <c r="T43" s="62">
        <f t="shared" si="12"/>
        <v>1.5</v>
      </c>
      <c r="U43" s="14"/>
      <c r="V43" s="62" t="str">
        <f>IF(COUNT(V11:V42)&gt;0,AVERAGE(V11:V42),"")</f>
        <v/>
      </c>
      <c r="W43" s="64"/>
      <c r="X43" s="65"/>
      <c r="Y43" s="65"/>
      <c r="Z43" s="65"/>
      <c r="AA43" s="65"/>
      <c r="AB43" s="65"/>
      <c r="AC43" s="65"/>
      <c r="AD43" s="65"/>
      <c r="AE43" s="65"/>
      <c r="AF43" s="61"/>
      <c r="AG43" s="61"/>
      <c r="AH43" s="61"/>
      <c r="AI43" s="62" t="str">
        <f>IF(COUNT(AI11:AI42)&gt;0,AVERAGE(AI11:AI42),"")</f>
        <v/>
      </c>
      <c r="AJ43" s="17"/>
      <c r="AK43" s="62">
        <f>IF(COUNT(AK11:AK42)&gt;0,AVERAGE(AK11:AK42),"")</f>
        <v>2</v>
      </c>
      <c r="AL43" s="20"/>
      <c r="AM43" s="62">
        <f t="shared" si="7"/>
        <v>2</v>
      </c>
      <c r="AN43" s="17"/>
      <c r="AO43" s="62">
        <f>IF(COUNT(AO11:AO42)&gt;0,AVERAGE(AO11:AO42),"")</f>
        <v>1.5</v>
      </c>
      <c r="AP43" s="17"/>
      <c r="AQ43" s="62">
        <f>IF(COUNT(AQ11:AQ42)&gt;0,AVERAGE(AQ11:AQ42),"")</f>
        <v>1.7692307692307692</v>
      </c>
      <c r="AR43" s="20"/>
      <c r="AS43" s="62">
        <f t="shared" ref="AS43" si="28">IF(AND(T43&lt;&gt;"",AM43&lt;&gt;""),T43*(1-$AS$3)+AM43*$AS$3,"")</f>
        <v>1.85</v>
      </c>
      <c r="AT43" s="17"/>
      <c r="AU43" s="62">
        <f>IF(COUNT(AU11:AU42)&gt;0,AVERAGE(AU11:AU42),"")</f>
        <v>1.5625E-2</v>
      </c>
      <c r="AV43" s="62">
        <f>IF(COUNT(AV11:AV42)&gt;0,AVERAGE(AV11:AV42),"")</f>
        <v>3.1111111111111112</v>
      </c>
      <c r="AW43" s="11"/>
      <c r="AX43" s="69"/>
      <c r="BB43" s="10"/>
      <c r="BC43" s="8"/>
    </row>
  </sheetData>
  <mergeCells count="38">
    <mergeCell ref="A43:C43"/>
    <mergeCell ref="P7:Q7"/>
    <mergeCell ref="R7:S7"/>
    <mergeCell ref="T7:U7"/>
    <mergeCell ref="D7:F7"/>
    <mergeCell ref="J7:L7"/>
    <mergeCell ref="G7:I7"/>
    <mergeCell ref="A9:C9"/>
    <mergeCell ref="A7:C7"/>
    <mergeCell ref="A8:C8"/>
    <mergeCell ref="AO3:AR3"/>
    <mergeCell ref="AO2:AR2"/>
    <mergeCell ref="BA34:BB34"/>
    <mergeCell ref="BA33:BB33"/>
    <mergeCell ref="AM7:AN7"/>
    <mergeCell ref="AS7:AT7"/>
    <mergeCell ref="AQ7:AR7"/>
    <mergeCell ref="AO7:AP7"/>
    <mergeCell ref="AV5:AV10"/>
    <mergeCell ref="AU5:AU10"/>
    <mergeCell ref="AI6:AN6"/>
    <mergeCell ref="AO5:AT5"/>
    <mergeCell ref="AO6:AT6"/>
    <mergeCell ref="AI7:AJ7"/>
    <mergeCell ref="AK7:AL7"/>
    <mergeCell ref="A2:B2"/>
    <mergeCell ref="A3:B3"/>
    <mergeCell ref="AC7:AE7"/>
    <mergeCell ref="AF7:AH7"/>
    <mergeCell ref="W7:Y7"/>
    <mergeCell ref="W5:AN5"/>
    <mergeCell ref="A5:C5"/>
    <mergeCell ref="A6:C6"/>
    <mergeCell ref="M7:O7"/>
    <mergeCell ref="P6:U6"/>
    <mergeCell ref="V5:V10"/>
    <mergeCell ref="D5:U5"/>
    <mergeCell ref="Z7:AB7"/>
  </mergeCells>
  <phoneticPr fontId="0" type="noConversion"/>
  <conditionalFormatting sqref="BA11:BE27">
    <cfRule type="cellIs" dxfId="3" priority="1" stopIfTrue="1" operator="equal">
      <formula>$BP$10</formula>
    </cfRule>
  </conditionalFormatting>
  <conditionalFormatting sqref="AU11:AU42">
    <cfRule type="cellIs" dxfId="2" priority="2" stopIfTrue="1" operator="equal">
      <formula>0</formula>
    </cfRule>
    <cfRule type="cellIs" dxfId="1" priority="3" stopIfTrue="1" operator="greaterThanOrEqual">
      <formula>$AS$2</formula>
    </cfRule>
    <cfRule type="cellIs" dxfId="0" priority="4" stopIfTrue="1" operator="lessThanOrEqual">
      <formula>-$AS$2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2" fitToWidth="2" orientation="landscape" r:id="rId1"/>
  <headerFooter alignWithMargins="0">
    <oddFooter>&amp;L&amp;F&amp;R&amp;D</oddFooter>
  </headerFooter>
  <colBreaks count="1" manualBreakCount="1">
    <brk id="2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Arbeit</vt:lpstr>
      <vt:lpstr>Arbeit!Druckbereich</vt:lpstr>
      <vt:lpstr>Arbeit!Drucktitel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Stemue</cp:lastModifiedBy>
  <cp:lastPrinted>2012-06-14T08:47:30Z</cp:lastPrinted>
  <dcterms:created xsi:type="dcterms:W3CDTF">2006-10-10T20:04:40Z</dcterms:created>
  <dcterms:modified xsi:type="dcterms:W3CDTF">2014-03-24T21:50:18Z</dcterms:modified>
</cp:coreProperties>
</file>